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<sst xmlns="http://schemas.openxmlformats.org/spreadsheetml/2006/main" count="459" uniqueCount="8">
  <si>
    <t xml:space="preserve">2022年琅琊区公开招聘社区专职工作者笔试成绩
</t>
  </si>
  <si>
    <t>序号</t>
  </si>
  <si>
    <t>岗位代码</t>
  </si>
  <si>
    <t>准考证号</t>
  </si>
  <si>
    <t>笔试分数</t>
  </si>
  <si>
    <t>备注</t>
  </si>
  <si>
    <t xml:space="preserve"> 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</si>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</sst>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5"/>
  <sheetViews>
    <sheetView tabSelected="1" workbookViewId="0">
      <selection activeCell="A1" sqref="A1:E1"/>
    </sheetView>
  </sheetViews>
  <sheetFormatPr defaultColWidth="9" defaultRowHeight="20.1" customHeight="1" outlineLevelCol="4"/>
  <cols>
    <col min="1" max="1" width="5.75" style="1" customWidth="1"/>
    <col min="2" max="2" width="15.5" style="1" customWidth="1"/>
    <col min="3" max="3" width="19.625" style="1" customWidth="1"/>
    <col min="4" max="4" width="19.75" style="1" customWidth="1"/>
    <col min="5" max="5" width="18.75" style="1" customWidth="1"/>
    <col min="6" max="16384" width="9" style="1"/>
  </cols>
  <sheetData>
    <row r="1" s="1" customFormat="1" ht="39.95" customHeight="1" spans="1:5">
      <c r="A1" s="2" t="s">
        <v>0</v>
      </c>
      <c r="B1" s="3"/>
      <c r="C1" s="3"/>
      <c r="D1" s="3"/>
      <c r="E1" s="3"/>
    </row>
    <row r="2" s="1" customFormat="1" customHeight="1" spans="1:5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</row>
    <row r="3" s="1" customFormat="1" customHeight="1" spans="1:5">
      <c r="A3" s="6">
        <v>1</v>
      </c>
      <c r="B3" s="7" t="str">
        <f t="shared" ref="B3:B9" si="0">"2022012"</f>
        <v>2022012</v>
      </c>
      <c r="C3" s="7" t="str">
        <f>"202209180101"</f>
        <v>202209180101</v>
      </c>
      <c r="D3" s="8">
        <v>60.72</v>
      </c>
      <c r="E3" s="6" t="s">
        <v>6</v>
      </c>
    </row>
    <row r="4" s="1" customFormat="1" customHeight="1" spans="1:5">
      <c r="A4" s="6">
        <v>2</v>
      </c>
      <c r="B4" s="7" t="str">
        <f t="shared" si="0"/>
        <v>2022012</v>
      </c>
      <c r="C4" s="7" t="str">
        <f>"202209180102"</f>
        <v>202209180102</v>
      </c>
      <c r="D4" s="8">
        <v>69.2</v>
      </c>
      <c r="E4" s="6" t="s">
        <v>6</v>
      </c>
    </row>
    <row r="5" s="1" customFormat="1" customHeight="1" spans="1:5">
      <c r="A5" s="6">
        <v>3</v>
      </c>
      <c r="B5" s="7" t="str">
        <f t="shared" si="0"/>
        <v>2022012</v>
      </c>
      <c r="C5" s="7" t="str">
        <f>"202209180103"</f>
        <v>202209180103</v>
      </c>
      <c r="D5" s="8">
        <v>0</v>
      </c>
      <c r="E5" s="6" t="s">
        <v>7</v>
      </c>
    </row>
    <row r="6" s="1" customFormat="1" customHeight="1" spans="1:5">
      <c r="A6" s="6">
        <v>4</v>
      </c>
      <c r="B6" s="7" t="str">
        <f t="shared" si="0"/>
        <v>2022012</v>
      </c>
      <c r="C6" s="7" t="str">
        <f>"202209180104"</f>
        <v>202209180104</v>
      </c>
      <c r="D6" s="8">
        <v>63.83</v>
      </c>
      <c r="E6" s="6" t="s">
        <v>6</v>
      </c>
    </row>
    <row r="7" s="1" customFormat="1" customHeight="1" spans="1:5">
      <c r="A7" s="6">
        <v>5</v>
      </c>
      <c r="B7" s="7" t="str">
        <f t="shared" si="0"/>
        <v>2022012</v>
      </c>
      <c r="C7" s="7" t="str">
        <f>"202209180105"</f>
        <v>202209180105</v>
      </c>
      <c r="D7" s="8">
        <v>74.67</v>
      </c>
      <c r="E7" s="6" t="s">
        <v>6</v>
      </c>
    </row>
    <row r="8" s="1" customFormat="1" customHeight="1" spans="1:5">
      <c r="A8" s="6">
        <v>6</v>
      </c>
      <c r="B8" s="7" t="str">
        <f t="shared" si="0"/>
        <v>2022012</v>
      </c>
      <c r="C8" s="7" t="str">
        <f>"202209180106"</f>
        <v>202209180106</v>
      </c>
      <c r="D8" s="8">
        <v>0</v>
      </c>
      <c r="E8" s="6" t="s">
        <v>7</v>
      </c>
    </row>
    <row r="9" s="1" customFormat="1" customHeight="1" spans="1:5">
      <c r="A9" s="6">
        <v>7</v>
      </c>
      <c r="B9" s="7" t="str">
        <f t="shared" si="0"/>
        <v>2022012</v>
      </c>
      <c r="C9" s="7" t="str">
        <f>"202209180107"</f>
        <v>202209180107</v>
      </c>
      <c r="D9" s="8">
        <v>77.88</v>
      </c>
      <c r="E9" s="6" t="s">
        <v>6</v>
      </c>
    </row>
    <row r="10" s="1" customFormat="1" customHeight="1" spans="1:5">
      <c r="A10" s="6">
        <v>8</v>
      </c>
      <c r="B10" s="7" t="str">
        <f t="shared" ref="B10:B15" si="1">"2022011"</f>
        <v>2022011</v>
      </c>
      <c r="C10" s="7" t="str">
        <f>"202209180108"</f>
        <v>202209180108</v>
      </c>
      <c r="D10" s="8">
        <v>68.41</v>
      </c>
      <c r="E10" s="6" t="s">
        <v>6</v>
      </c>
    </row>
    <row r="11" s="1" customFormat="1" customHeight="1" spans="1:5">
      <c r="A11" s="6">
        <v>9</v>
      </c>
      <c r="B11" s="7" t="str">
        <f t="shared" ref="B11:B16" si="2">"2022012"</f>
        <v>2022012</v>
      </c>
      <c r="C11" s="7" t="str">
        <f>"202209180109"</f>
        <v>202209180109</v>
      </c>
      <c r="D11" s="8">
        <v>0</v>
      </c>
      <c r="E11" s="6" t="s">
        <v>7</v>
      </c>
    </row>
    <row r="12" s="1" customFormat="1" customHeight="1" spans="1:5">
      <c r="A12" s="6">
        <v>10</v>
      </c>
      <c r="B12" s="7" t="str">
        <f t="shared" si="2"/>
        <v>2022012</v>
      </c>
      <c r="C12" s="7" t="str">
        <f>"202209180110"</f>
        <v>202209180110</v>
      </c>
      <c r="D12" s="8">
        <v>0</v>
      </c>
      <c r="E12" s="6" t="s">
        <v>7</v>
      </c>
    </row>
    <row r="13" s="1" customFormat="1" customHeight="1" spans="1:5">
      <c r="A13" s="6">
        <v>11</v>
      </c>
      <c r="B13" s="7" t="str">
        <f t="shared" si="1"/>
        <v>2022011</v>
      </c>
      <c r="C13" s="7" t="str">
        <f>"202209180111"</f>
        <v>202209180111</v>
      </c>
      <c r="D13" s="8">
        <v>64.39</v>
      </c>
      <c r="E13" s="6" t="s">
        <v>6</v>
      </c>
    </row>
    <row r="14" s="1" customFormat="1" customHeight="1" spans="1:5">
      <c r="A14" s="6">
        <v>12</v>
      </c>
      <c r="B14" s="7" t="str">
        <f t="shared" si="1"/>
        <v>2022011</v>
      </c>
      <c r="C14" s="7" t="str">
        <f>"202209180112"</f>
        <v>202209180112</v>
      </c>
      <c r="D14" s="8">
        <v>72.05</v>
      </c>
      <c r="E14" s="6" t="s">
        <v>6</v>
      </c>
    </row>
    <row r="15" s="1" customFormat="1" customHeight="1" spans="1:5">
      <c r="A15" s="6">
        <v>13</v>
      </c>
      <c r="B15" s="7" t="str">
        <f t="shared" si="1"/>
        <v>2022011</v>
      </c>
      <c r="C15" s="7" t="str">
        <f>"202209180113"</f>
        <v>202209180113</v>
      </c>
      <c r="D15" s="8">
        <v>78.88</v>
      </c>
      <c r="E15" s="6" t="s">
        <v>6</v>
      </c>
    </row>
    <row r="16" s="1" customFormat="1" customHeight="1" spans="1:5">
      <c r="A16" s="6">
        <v>14</v>
      </c>
      <c r="B16" s="7" t="str">
        <f t="shared" si="2"/>
        <v>2022012</v>
      </c>
      <c r="C16" s="7" t="str">
        <f>"202209180114"</f>
        <v>202209180114</v>
      </c>
      <c r="D16" s="8">
        <v>69.57</v>
      </c>
      <c r="E16" s="6" t="s">
        <v>6</v>
      </c>
    </row>
    <row r="17" s="1" customFormat="1" customHeight="1" spans="1:5">
      <c r="A17" s="6">
        <v>15</v>
      </c>
      <c r="B17" s="7" t="str">
        <f t="shared" ref="B17:B19" si="3">"2022011"</f>
        <v>2022011</v>
      </c>
      <c r="C17" s="7" t="str">
        <f>"202209180115"</f>
        <v>202209180115</v>
      </c>
      <c r="D17" s="8">
        <v>68.18</v>
      </c>
      <c r="E17" s="6" t="s">
        <v>6</v>
      </c>
    </row>
    <row r="18" s="1" customFormat="1" customHeight="1" spans="1:5">
      <c r="A18" s="6">
        <v>16</v>
      </c>
      <c r="B18" s="7" t="str">
        <f t="shared" si="3"/>
        <v>2022011</v>
      </c>
      <c r="C18" s="7" t="str">
        <f>"202209180116"</f>
        <v>202209180116</v>
      </c>
      <c r="D18" s="8">
        <v>68.2</v>
      </c>
      <c r="E18" s="6" t="s">
        <v>6</v>
      </c>
    </row>
    <row r="19" s="1" customFormat="1" customHeight="1" spans="1:5">
      <c r="A19" s="6">
        <v>17</v>
      </c>
      <c r="B19" s="7" t="str">
        <f t="shared" si="3"/>
        <v>2022011</v>
      </c>
      <c r="C19" s="7" t="str">
        <f>"202209180117"</f>
        <v>202209180117</v>
      </c>
      <c r="D19" s="8">
        <v>74.12</v>
      </c>
      <c r="E19" s="6" t="s">
        <v>6</v>
      </c>
    </row>
    <row r="20" s="1" customFormat="1" customHeight="1" spans="1:5">
      <c r="A20" s="6">
        <v>18</v>
      </c>
      <c r="B20" s="7" t="str">
        <f t="shared" ref="B20:B23" si="4">"2022012"</f>
        <v>2022012</v>
      </c>
      <c r="C20" s="7" t="str">
        <f>"202209180118"</f>
        <v>202209180118</v>
      </c>
      <c r="D20" s="8">
        <v>77.61</v>
      </c>
      <c r="E20" s="6" t="s">
        <v>6</v>
      </c>
    </row>
    <row r="21" s="1" customFormat="1" customHeight="1" spans="1:5">
      <c r="A21" s="6">
        <v>19</v>
      </c>
      <c r="B21" s="7" t="str">
        <f t="shared" si="4"/>
        <v>2022012</v>
      </c>
      <c r="C21" s="7" t="str">
        <f>"202209180119"</f>
        <v>202209180119</v>
      </c>
      <c r="D21" s="8">
        <v>0</v>
      </c>
      <c r="E21" s="6" t="s">
        <v>7</v>
      </c>
    </row>
    <row r="22" s="1" customFormat="1" customHeight="1" spans="1:5">
      <c r="A22" s="6">
        <v>20</v>
      </c>
      <c r="B22" s="7" t="str">
        <f>"2022011"</f>
        <v>2022011</v>
      </c>
      <c r="C22" s="7" t="str">
        <f>"202209180120"</f>
        <v>202209180120</v>
      </c>
      <c r="D22" s="8">
        <v>72.26</v>
      </c>
      <c r="E22" s="6" t="s">
        <v>6</v>
      </c>
    </row>
    <row r="23" s="1" customFormat="1" customHeight="1" spans="1:5">
      <c r="A23" s="6">
        <v>21</v>
      </c>
      <c r="B23" s="7" t="str">
        <f t="shared" si="4"/>
        <v>2022012</v>
      </c>
      <c r="C23" s="7" t="str">
        <f>"202209180121"</f>
        <v>202209180121</v>
      </c>
      <c r="D23" s="8">
        <v>71.98</v>
      </c>
      <c r="E23" s="6" t="s">
        <v>6</v>
      </c>
    </row>
    <row r="24" s="1" customFormat="1" customHeight="1" spans="1:5">
      <c r="A24" s="6">
        <v>22</v>
      </c>
      <c r="B24" s="7" t="str">
        <f>"2022011"</f>
        <v>2022011</v>
      </c>
      <c r="C24" s="7" t="str">
        <f>"202209180122"</f>
        <v>202209180122</v>
      </c>
      <c r="D24" s="8">
        <v>63.74</v>
      </c>
      <c r="E24" s="6" t="s">
        <v>6</v>
      </c>
    </row>
    <row r="25" s="1" customFormat="1" customHeight="1" spans="1:5">
      <c r="A25" s="6">
        <v>23</v>
      </c>
      <c r="B25" s="7" t="str">
        <f t="shared" ref="B25:B33" si="5">"2022012"</f>
        <v>2022012</v>
      </c>
      <c r="C25" s="7" t="str">
        <f>"202209180123"</f>
        <v>202209180123</v>
      </c>
      <c r="D25" s="8">
        <v>70.98</v>
      </c>
      <c r="E25" s="6" t="s">
        <v>6</v>
      </c>
    </row>
    <row r="26" s="1" customFormat="1" customHeight="1" spans="1:5">
      <c r="A26" s="6">
        <v>24</v>
      </c>
      <c r="B26" s="7" t="str">
        <f t="shared" si="5"/>
        <v>2022012</v>
      </c>
      <c r="C26" s="7" t="str">
        <f>"202209180124"</f>
        <v>202209180124</v>
      </c>
      <c r="D26" s="8">
        <v>69.98</v>
      </c>
      <c r="E26" s="6" t="s">
        <v>6</v>
      </c>
    </row>
    <row r="27" s="1" customFormat="1" customHeight="1" spans="1:5">
      <c r="A27" s="6">
        <v>25</v>
      </c>
      <c r="B27" s="7" t="str">
        <f t="shared" si="5"/>
        <v>2022012</v>
      </c>
      <c r="C27" s="7" t="str">
        <f>"202209180125"</f>
        <v>202209180125</v>
      </c>
      <c r="D27" s="8">
        <v>74.32</v>
      </c>
      <c r="E27" s="6" t="s">
        <v>6</v>
      </c>
    </row>
    <row r="28" s="1" customFormat="1" customHeight="1" spans="1:5">
      <c r="A28" s="6">
        <v>26</v>
      </c>
      <c r="B28" s="7" t="str">
        <f t="shared" si="5"/>
        <v>2022012</v>
      </c>
      <c r="C28" s="7" t="str">
        <f>"202209180126"</f>
        <v>202209180126</v>
      </c>
      <c r="D28" s="8">
        <v>69.04</v>
      </c>
      <c r="E28" s="6" t="s">
        <v>6</v>
      </c>
    </row>
    <row r="29" s="1" customFormat="1" customHeight="1" spans="1:5">
      <c r="A29" s="6">
        <v>27</v>
      </c>
      <c r="B29" s="7" t="str">
        <f t="shared" si="5"/>
        <v>2022012</v>
      </c>
      <c r="C29" s="7" t="str">
        <f>"202209180127"</f>
        <v>202209180127</v>
      </c>
      <c r="D29" s="8">
        <v>71.86</v>
      </c>
      <c r="E29" s="6" t="s">
        <v>6</v>
      </c>
    </row>
    <row r="30" s="1" customFormat="1" customHeight="1" spans="1:5">
      <c r="A30" s="6">
        <v>28</v>
      </c>
      <c r="B30" s="7" t="str">
        <f t="shared" si="5"/>
        <v>2022012</v>
      </c>
      <c r="C30" s="7" t="str">
        <f>"202209180128"</f>
        <v>202209180128</v>
      </c>
      <c r="D30" s="8">
        <v>75.37</v>
      </c>
      <c r="E30" s="6" t="s">
        <v>6</v>
      </c>
    </row>
    <row r="31" s="1" customFormat="1" customHeight="1" spans="1:5">
      <c r="A31" s="6">
        <v>29</v>
      </c>
      <c r="B31" s="7" t="str">
        <f t="shared" si="5"/>
        <v>2022012</v>
      </c>
      <c r="C31" s="7" t="str">
        <f>"202209180129"</f>
        <v>202209180129</v>
      </c>
      <c r="D31" s="8">
        <v>74.69</v>
      </c>
      <c r="E31" s="6" t="s">
        <v>6</v>
      </c>
    </row>
    <row r="32" s="1" customFormat="1" customHeight="1" spans="1:5">
      <c r="A32" s="6">
        <v>30</v>
      </c>
      <c r="B32" s="7" t="str">
        <f t="shared" si="5"/>
        <v>2022012</v>
      </c>
      <c r="C32" s="7" t="str">
        <f>"202209180130"</f>
        <v>202209180130</v>
      </c>
      <c r="D32" s="8">
        <v>75.22</v>
      </c>
      <c r="E32" s="6" t="s">
        <v>6</v>
      </c>
    </row>
    <row r="33" s="1" customFormat="1" customHeight="1" spans="1:5">
      <c r="A33" s="6">
        <v>31</v>
      </c>
      <c r="B33" s="7" t="str">
        <f t="shared" si="5"/>
        <v>2022012</v>
      </c>
      <c r="C33" s="7" t="str">
        <f>"202209180201"</f>
        <v>202209180201</v>
      </c>
      <c r="D33" s="8">
        <v>0</v>
      </c>
      <c r="E33" s="6" t="s">
        <v>7</v>
      </c>
    </row>
    <row r="34" s="1" customFormat="1" customHeight="1" spans="1:5">
      <c r="A34" s="6">
        <v>32</v>
      </c>
      <c r="B34" s="7" t="str">
        <f t="shared" ref="B34:B40" si="6">"2022011"</f>
        <v>2022011</v>
      </c>
      <c r="C34" s="7" t="str">
        <f>"202209180202"</f>
        <v>202209180202</v>
      </c>
      <c r="D34" s="8">
        <v>81.33</v>
      </c>
      <c r="E34" s="6" t="s">
        <v>6</v>
      </c>
    </row>
    <row r="35" s="1" customFormat="1" customHeight="1" spans="1:5">
      <c r="A35" s="6">
        <v>33</v>
      </c>
      <c r="B35" s="7" t="str">
        <f>"2022012"</f>
        <v>2022012</v>
      </c>
      <c r="C35" s="7" t="str">
        <f>"202209180203"</f>
        <v>202209180203</v>
      </c>
      <c r="D35" s="8">
        <v>64.1</v>
      </c>
      <c r="E35" s="6" t="s">
        <v>6</v>
      </c>
    </row>
    <row r="36" s="1" customFormat="1" customHeight="1" spans="1:5">
      <c r="A36" s="6">
        <v>34</v>
      </c>
      <c r="B36" s="7" t="str">
        <f t="shared" si="6"/>
        <v>2022011</v>
      </c>
      <c r="C36" s="7" t="str">
        <f>"202209180204"</f>
        <v>202209180204</v>
      </c>
      <c r="D36" s="8">
        <v>81.24</v>
      </c>
      <c r="E36" s="6" t="s">
        <v>6</v>
      </c>
    </row>
    <row r="37" s="1" customFormat="1" customHeight="1" spans="1:5">
      <c r="A37" s="6">
        <v>35</v>
      </c>
      <c r="B37" s="7" t="str">
        <f t="shared" ref="B37:B42" si="7">"2022012"</f>
        <v>2022012</v>
      </c>
      <c r="C37" s="7" t="str">
        <f>"202209180205"</f>
        <v>202209180205</v>
      </c>
      <c r="D37" s="8">
        <v>77.05</v>
      </c>
      <c r="E37" s="6" t="s">
        <v>6</v>
      </c>
    </row>
    <row r="38" s="1" customFormat="1" customHeight="1" spans="1:5">
      <c r="A38" s="6">
        <v>36</v>
      </c>
      <c r="B38" s="7" t="str">
        <f t="shared" si="6"/>
        <v>2022011</v>
      </c>
      <c r="C38" s="7" t="str">
        <f>"202209180206"</f>
        <v>202209180206</v>
      </c>
      <c r="D38" s="8">
        <v>76.81</v>
      </c>
      <c r="E38" s="6" t="s">
        <v>6</v>
      </c>
    </row>
    <row r="39" s="1" customFormat="1" customHeight="1" spans="1:5">
      <c r="A39" s="6">
        <v>37</v>
      </c>
      <c r="B39" s="7" t="str">
        <f t="shared" si="6"/>
        <v>2022011</v>
      </c>
      <c r="C39" s="7" t="str">
        <f>"202209180207"</f>
        <v>202209180207</v>
      </c>
      <c r="D39" s="8">
        <v>77.66</v>
      </c>
      <c r="E39" s="6" t="s">
        <v>6</v>
      </c>
    </row>
    <row r="40" s="1" customFormat="1" customHeight="1" spans="1:5">
      <c r="A40" s="6">
        <v>38</v>
      </c>
      <c r="B40" s="7" t="str">
        <f t="shared" si="6"/>
        <v>2022011</v>
      </c>
      <c r="C40" s="7" t="str">
        <f>"202209180208"</f>
        <v>202209180208</v>
      </c>
      <c r="D40" s="8">
        <v>77.38</v>
      </c>
      <c r="E40" s="6" t="s">
        <v>6</v>
      </c>
    </row>
    <row r="41" s="1" customFormat="1" customHeight="1" spans="1:5">
      <c r="A41" s="6">
        <v>39</v>
      </c>
      <c r="B41" s="7" t="str">
        <f t="shared" si="7"/>
        <v>2022012</v>
      </c>
      <c r="C41" s="7" t="str">
        <f>"202209180209"</f>
        <v>202209180209</v>
      </c>
      <c r="D41" s="8">
        <v>72.57</v>
      </c>
      <c r="E41" s="6" t="s">
        <v>6</v>
      </c>
    </row>
    <row r="42" s="1" customFormat="1" customHeight="1" spans="1:5">
      <c r="A42" s="6">
        <v>40</v>
      </c>
      <c r="B42" s="7" t="str">
        <f t="shared" si="7"/>
        <v>2022012</v>
      </c>
      <c r="C42" s="7" t="str">
        <f>"202209180210"</f>
        <v>202209180210</v>
      </c>
      <c r="D42" s="8">
        <v>69.5</v>
      </c>
      <c r="E42" s="6" t="s">
        <v>6</v>
      </c>
    </row>
    <row r="43" s="1" customFormat="1" customHeight="1" spans="1:5">
      <c r="A43" s="6">
        <v>41</v>
      </c>
      <c r="B43" s="7" t="str">
        <f t="shared" ref="B43:B46" si="8">"2022011"</f>
        <v>2022011</v>
      </c>
      <c r="C43" s="7" t="str">
        <f>"202209180211"</f>
        <v>202209180211</v>
      </c>
      <c r="D43" s="8">
        <v>78</v>
      </c>
      <c r="E43" s="6" t="s">
        <v>6</v>
      </c>
    </row>
    <row r="44" s="1" customFormat="1" customHeight="1" spans="1:5">
      <c r="A44" s="6">
        <v>42</v>
      </c>
      <c r="B44" s="7" t="str">
        <f t="shared" si="8"/>
        <v>2022011</v>
      </c>
      <c r="C44" s="7" t="str">
        <f>"202209180212"</f>
        <v>202209180212</v>
      </c>
      <c r="D44" s="8">
        <v>0</v>
      </c>
      <c r="E44" s="6" t="s">
        <v>7</v>
      </c>
    </row>
    <row r="45" s="1" customFormat="1" customHeight="1" spans="1:5">
      <c r="A45" s="6">
        <v>43</v>
      </c>
      <c r="B45" s="7" t="str">
        <f t="shared" si="8"/>
        <v>2022011</v>
      </c>
      <c r="C45" s="7" t="str">
        <f>"202209180213"</f>
        <v>202209180213</v>
      </c>
      <c r="D45" s="8">
        <v>64.77</v>
      </c>
      <c r="E45" s="6" t="s">
        <v>6</v>
      </c>
    </row>
    <row r="46" s="1" customFormat="1" customHeight="1" spans="1:5">
      <c r="A46" s="6">
        <v>44</v>
      </c>
      <c r="B46" s="7" t="str">
        <f t="shared" si="8"/>
        <v>2022011</v>
      </c>
      <c r="C46" s="7" t="str">
        <f>"202209180214"</f>
        <v>202209180214</v>
      </c>
      <c r="D46" s="8">
        <v>63.29</v>
      </c>
      <c r="E46" s="6" t="s">
        <v>6</v>
      </c>
    </row>
    <row r="47" s="1" customFormat="1" customHeight="1" spans="1:5">
      <c r="A47" s="6">
        <v>45</v>
      </c>
      <c r="B47" s="7" t="str">
        <f t="shared" ref="B47:B54" si="9">"2022012"</f>
        <v>2022012</v>
      </c>
      <c r="C47" s="7" t="str">
        <f>"202209180215"</f>
        <v>202209180215</v>
      </c>
      <c r="D47" s="8">
        <v>76.71</v>
      </c>
      <c r="E47" s="6" t="s">
        <v>6</v>
      </c>
    </row>
    <row r="48" s="1" customFormat="1" customHeight="1" spans="1:5">
      <c r="A48" s="6">
        <v>46</v>
      </c>
      <c r="B48" s="7" t="str">
        <f t="shared" si="9"/>
        <v>2022012</v>
      </c>
      <c r="C48" s="7" t="str">
        <f>"202209180216"</f>
        <v>202209180216</v>
      </c>
      <c r="D48" s="8">
        <v>52.82</v>
      </c>
      <c r="E48" s="6" t="s">
        <v>6</v>
      </c>
    </row>
    <row r="49" s="1" customFormat="1" customHeight="1" spans="1:5">
      <c r="A49" s="6">
        <v>47</v>
      </c>
      <c r="B49" s="7" t="str">
        <f t="shared" ref="B49:B51" si="10">"2022011"</f>
        <v>2022011</v>
      </c>
      <c r="C49" s="7" t="str">
        <f>"202209180217"</f>
        <v>202209180217</v>
      </c>
      <c r="D49" s="8">
        <v>66.7</v>
      </c>
      <c r="E49" s="6" t="s">
        <v>6</v>
      </c>
    </row>
    <row r="50" s="1" customFormat="1" customHeight="1" spans="1:5">
      <c r="A50" s="6">
        <v>48</v>
      </c>
      <c r="B50" s="7" t="str">
        <f t="shared" si="10"/>
        <v>2022011</v>
      </c>
      <c r="C50" s="7" t="str">
        <f>"202209180218"</f>
        <v>202209180218</v>
      </c>
      <c r="D50" s="8">
        <v>80.4</v>
      </c>
      <c r="E50" s="6" t="s">
        <v>6</v>
      </c>
    </row>
    <row r="51" s="1" customFormat="1" customHeight="1" spans="1:5">
      <c r="A51" s="6">
        <v>49</v>
      </c>
      <c r="B51" s="7" t="str">
        <f t="shared" si="10"/>
        <v>2022011</v>
      </c>
      <c r="C51" s="7" t="str">
        <f>"202209180219"</f>
        <v>202209180219</v>
      </c>
      <c r="D51" s="8">
        <v>64.74</v>
      </c>
      <c r="E51" s="6" t="s">
        <v>6</v>
      </c>
    </row>
    <row r="52" s="1" customFormat="1" customHeight="1" spans="1:5">
      <c r="A52" s="6">
        <v>50</v>
      </c>
      <c r="B52" s="7" t="str">
        <f t="shared" si="9"/>
        <v>2022012</v>
      </c>
      <c r="C52" s="7" t="str">
        <f>"202209180220"</f>
        <v>202209180220</v>
      </c>
      <c r="D52" s="8">
        <v>0</v>
      </c>
      <c r="E52" s="6" t="s">
        <v>7</v>
      </c>
    </row>
    <row r="53" s="1" customFormat="1" customHeight="1" spans="1:5">
      <c r="A53" s="6">
        <v>51</v>
      </c>
      <c r="B53" s="7" t="str">
        <f t="shared" si="9"/>
        <v>2022012</v>
      </c>
      <c r="C53" s="7" t="str">
        <f>"202209180221"</f>
        <v>202209180221</v>
      </c>
      <c r="D53" s="8">
        <v>79.67</v>
      </c>
      <c r="E53" s="6" t="s">
        <v>6</v>
      </c>
    </row>
    <row r="54" s="1" customFormat="1" customHeight="1" spans="1:5">
      <c r="A54" s="6">
        <v>52</v>
      </c>
      <c r="B54" s="7" t="str">
        <f t="shared" si="9"/>
        <v>2022012</v>
      </c>
      <c r="C54" s="7" t="str">
        <f>"202209180222"</f>
        <v>202209180222</v>
      </c>
      <c r="D54" s="8">
        <v>79.2</v>
      </c>
      <c r="E54" s="6" t="s">
        <v>6</v>
      </c>
    </row>
    <row r="55" s="1" customFormat="1" customHeight="1" spans="1:5">
      <c r="A55" s="6">
        <v>53</v>
      </c>
      <c r="B55" s="7" t="str">
        <f>"2022011"</f>
        <v>2022011</v>
      </c>
      <c r="C55" s="7" t="str">
        <f>"202209180223"</f>
        <v>202209180223</v>
      </c>
      <c r="D55" s="8">
        <v>69.98</v>
      </c>
      <c r="E55" s="6" t="s">
        <v>6</v>
      </c>
    </row>
    <row r="56" s="1" customFormat="1" customHeight="1" spans="1:5">
      <c r="A56" s="6">
        <v>54</v>
      </c>
      <c r="B56" s="7" t="str">
        <f t="shared" ref="B56:B61" si="11">"2022012"</f>
        <v>2022012</v>
      </c>
      <c r="C56" s="7" t="str">
        <f>"202209180224"</f>
        <v>202209180224</v>
      </c>
      <c r="D56" s="8">
        <v>74.4</v>
      </c>
      <c r="E56" s="6" t="s">
        <v>6</v>
      </c>
    </row>
    <row r="57" s="1" customFormat="1" customHeight="1" spans="1:5">
      <c r="A57" s="6">
        <v>55</v>
      </c>
      <c r="B57" s="7" t="str">
        <f>"2022011"</f>
        <v>2022011</v>
      </c>
      <c r="C57" s="7" t="str">
        <f>"202209180225"</f>
        <v>202209180225</v>
      </c>
      <c r="D57" s="8">
        <v>78.63</v>
      </c>
      <c r="E57" s="6" t="s">
        <v>6</v>
      </c>
    </row>
    <row r="58" s="1" customFormat="1" customHeight="1" spans="1:5">
      <c r="A58" s="6">
        <v>56</v>
      </c>
      <c r="B58" s="7" t="str">
        <f t="shared" si="11"/>
        <v>2022012</v>
      </c>
      <c r="C58" s="7" t="str">
        <f>"202209180226"</f>
        <v>202209180226</v>
      </c>
      <c r="D58" s="8">
        <v>62.31</v>
      </c>
      <c r="E58" s="6" t="s">
        <v>6</v>
      </c>
    </row>
    <row r="59" s="1" customFormat="1" customHeight="1" spans="1:5">
      <c r="A59" s="6">
        <v>57</v>
      </c>
      <c r="B59" s="7" t="str">
        <f t="shared" si="11"/>
        <v>2022012</v>
      </c>
      <c r="C59" s="7" t="str">
        <f>"202209180227"</f>
        <v>202209180227</v>
      </c>
      <c r="D59" s="8">
        <v>75.04</v>
      </c>
      <c r="E59" s="6" t="s">
        <v>6</v>
      </c>
    </row>
    <row r="60" s="1" customFormat="1" customHeight="1" spans="1:5">
      <c r="A60" s="6">
        <v>58</v>
      </c>
      <c r="B60" s="7" t="str">
        <f t="shared" si="11"/>
        <v>2022012</v>
      </c>
      <c r="C60" s="7" t="str">
        <f>"202209180228"</f>
        <v>202209180228</v>
      </c>
      <c r="D60" s="8">
        <v>0</v>
      </c>
      <c r="E60" s="6" t="s">
        <v>7</v>
      </c>
    </row>
    <row r="61" s="1" customFormat="1" customHeight="1" spans="1:5">
      <c r="A61" s="6">
        <v>59</v>
      </c>
      <c r="B61" s="7" t="str">
        <f t="shared" si="11"/>
        <v>2022012</v>
      </c>
      <c r="C61" s="7" t="str">
        <f>"202209180229"</f>
        <v>202209180229</v>
      </c>
      <c r="D61" s="8">
        <v>74.76</v>
      </c>
      <c r="E61" s="6" t="s">
        <v>6</v>
      </c>
    </row>
    <row r="62" s="1" customFormat="1" customHeight="1" spans="1:5">
      <c r="A62" s="6">
        <v>60</v>
      </c>
      <c r="B62" s="7" t="str">
        <f t="shared" ref="B62:B68" si="12">"2022011"</f>
        <v>2022011</v>
      </c>
      <c r="C62" s="7" t="str">
        <f>"202209180230"</f>
        <v>202209180230</v>
      </c>
      <c r="D62" s="8">
        <v>79.65</v>
      </c>
      <c r="E62" s="6" t="s">
        <v>6</v>
      </c>
    </row>
    <row r="63" s="1" customFormat="1" customHeight="1" spans="1:5">
      <c r="A63" s="6">
        <v>61</v>
      </c>
      <c r="B63" s="7" t="str">
        <f t="shared" ref="B63:B65" si="13">"2022012"</f>
        <v>2022012</v>
      </c>
      <c r="C63" s="7" t="str">
        <f>"202209180301"</f>
        <v>202209180301</v>
      </c>
      <c r="D63" s="8">
        <v>75.64</v>
      </c>
      <c r="E63" s="6" t="s">
        <v>6</v>
      </c>
    </row>
    <row r="64" s="1" customFormat="1" customHeight="1" spans="1:5">
      <c r="A64" s="6">
        <v>62</v>
      </c>
      <c r="B64" s="7" t="str">
        <f t="shared" si="13"/>
        <v>2022012</v>
      </c>
      <c r="C64" s="7" t="str">
        <f>"202209180302"</f>
        <v>202209180302</v>
      </c>
      <c r="D64" s="8">
        <v>64.57</v>
      </c>
      <c r="E64" s="6" t="s">
        <v>6</v>
      </c>
    </row>
    <row r="65" s="1" customFormat="1" customHeight="1" spans="1:5">
      <c r="A65" s="6">
        <v>63</v>
      </c>
      <c r="B65" s="7" t="str">
        <f t="shared" si="13"/>
        <v>2022012</v>
      </c>
      <c r="C65" s="7" t="str">
        <f>"202209180303"</f>
        <v>202209180303</v>
      </c>
      <c r="D65" s="8">
        <v>68.88</v>
      </c>
      <c r="E65" s="6" t="s">
        <v>6</v>
      </c>
    </row>
    <row r="66" s="1" customFormat="1" customHeight="1" spans="1:5">
      <c r="A66" s="6">
        <v>64</v>
      </c>
      <c r="B66" s="7" t="str">
        <f t="shared" si="12"/>
        <v>2022011</v>
      </c>
      <c r="C66" s="7" t="str">
        <f>"202209180304"</f>
        <v>202209180304</v>
      </c>
      <c r="D66" s="8">
        <v>77.58</v>
      </c>
      <c r="E66" s="6" t="s">
        <v>6</v>
      </c>
    </row>
    <row r="67" s="1" customFormat="1" customHeight="1" spans="1:5">
      <c r="A67" s="6">
        <v>65</v>
      </c>
      <c r="B67" s="7" t="str">
        <f t="shared" si="12"/>
        <v>2022011</v>
      </c>
      <c r="C67" s="7" t="str">
        <f>"202209180305"</f>
        <v>202209180305</v>
      </c>
      <c r="D67" s="8">
        <v>77.14</v>
      </c>
      <c r="E67" s="6" t="s">
        <v>6</v>
      </c>
    </row>
    <row r="68" s="1" customFormat="1" customHeight="1" spans="1:5">
      <c r="A68" s="6">
        <v>66</v>
      </c>
      <c r="B68" s="7" t="str">
        <f t="shared" si="12"/>
        <v>2022011</v>
      </c>
      <c r="C68" s="7" t="str">
        <f>"202209180306"</f>
        <v>202209180306</v>
      </c>
      <c r="D68" s="8">
        <v>70.52</v>
      </c>
      <c r="E68" s="6" t="s">
        <v>6</v>
      </c>
    </row>
    <row r="69" s="1" customFormat="1" customHeight="1" spans="1:5">
      <c r="A69" s="6">
        <v>67</v>
      </c>
      <c r="B69" s="7" t="str">
        <f>"2022012"</f>
        <v>2022012</v>
      </c>
      <c r="C69" s="7" t="str">
        <f>"202209180307"</f>
        <v>202209180307</v>
      </c>
      <c r="D69" s="8">
        <v>79.6</v>
      </c>
      <c r="E69" s="6" t="s">
        <v>6</v>
      </c>
    </row>
    <row r="70" s="1" customFormat="1" customHeight="1" spans="1:5">
      <c r="A70" s="6">
        <v>68</v>
      </c>
      <c r="B70" s="7" t="str">
        <f>"2022012"</f>
        <v>2022012</v>
      </c>
      <c r="C70" s="7" t="str">
        <f>"202209180308"</f>
        <v>202209180308</v>
      </c>
      <c r="D70" s="8">
        <v>71.7</v>
      </c>
      <c r="E70" s="6" t="s">
        <v>6</v>
      </c>
    </row>
    <row r="71" s="1" customFormat="1" customHeight="1" spans="1:5">
      <c r="A71" s="6">
        <v>69</v>
      </c>
      <c r="B71" s="7" t="str">
        <f t="shared" ref="B71:B74" si="14">"2022011"</f>
        <v>2022011</v>
      </c>
      <c r="C71" s="7" t="str">
        <f>"202209180309"</f>
        <v>202209180309</v>
      </c>
      <c r="D71" s="8">
        <v>66.92</v>
      </c>
      <c r="E71" s="6" t="s">
        <v>6</v>
      </c>
    </row>
    <row r="72" s="1" customFormat="1" customHeight="1" spans="1:5">
      <c r="A72" s="6">
        <v>70</v>
      </c>
      <c r="B72" s="7" t="str">
        <f t="shared" si="14"/>
        <v>2022011</v>
      </c>
      <c r="C72" s="7" t="str">
        <f>"202209180310"</f>
        <v>202209180310</v>
      </c>
      <c r="D72" s="8">
        <v>0</v>
      </c>
      <c r="E72" s="6" t="s">
        <v>7</v>
      </c>
    </row>
    <row r="73" s="1" customFormat="1" customHeight="1" spans="1:5">
      <c r="A73" s="6">
        <v>71</v>
      </c>
      <c r="B73" s="7" t="str">
        <f t="shared" si="14"/>
        <v>2022011</v>
      </c>
      <c r="C73" s="7" t="str">
        <f>"202209180311"</f>
        <v>202209180311</v>
      </c>
      <c r="D73" s="8">
        <v>0</v>
      </c>
      <c r="E73" s="6" t="s">
        <v>7</v>
      </c>
    </row>
    <row r="74" s="1" customFormat="1" customHeight="1" spans="1:5">
      <c r="A74" s="6">
        <v>72</v>
      </c>
      <c r="B74" s="7" t="str">
        <f t="shared" si="14"/>
        <v>2022011</v>
      </c>
      <c r="C74" s="7" t="str">
        <f>"202209180312"</f>
        <v>202209180312</v>
      </c>
      <c r="D74" s="8">
        <v>0</v>
      </c>
      <c r="E74" s="6" t="s">
        <v>7</v>
      </c>
    </row>
    <row r="75" s="1" customFormat="1" customHeight="1" spans="1:5">
      <c r="A75" s="6">
        <v>73</v>
      </c>
      <c r="B75" s="7" t="str">
        <f t="shared" ref="B75:B80" si="15">"2022012"</f>
        <v>2022012</v>
      </c>
      <c r="C75" s="7" t="str">
        <f>"202209180313"</f>
        <v>202209180313</v>
      </c>
      <c r="D75" s="8">
        <v>81.64</v>
      </c>
      <c r="E75" s="6" t="s">
        <v>6</v>
      </c>
    </row>
    <row r="76" s="1" customFormat="1" customHeight="1" spans="1:5">
      <c r="A76" s="6">
        <v>74</v>
      </c>
      <c r="B76" s="7" t="str">
        <f t="shared" si="15"/>
        <v>2022012</v>
      </c>
      <c r="C76" s="7" t="str">
        <f>"202209180314"</f>
        <v>202209180314</v>
      </c>
      <c r="D76" s="8">
        <v>77.85</v>
      </c>
      <c r="E76" s="6" t="s">
        <v>6</v>
      </c>
    </row>
    <row r="77" s="1" customFormat="1" customHeight="1" spans="1:5">
      <c r="A77" s="6">
        <v>75</v>
      </c>
      <c r="B77" s="7" t="str">
        <f t="shared" ref="B77:B82" si="16">"2022011"</f>
        <v>2022011</v>
      </c>
      <c r="C77" s="7" t="str">
        <f>"202209180315"</f>
        <v>202209180315</v>
      </c>
      <c r="D77" s="8">
        <v>68.88</v>
      </c>
      <c r="E77" s="6" t="s">
        <v>6</v>
      </c>
    </row>
    <row r="78" s="1" customFormat="1" customHeight="1" spans="1:5">
      <c r="A78" s="6">
        <v>76</v>
      </c>
      <c r="B78" s="7" t="str">
        <f t="shared" si="16"/>
        <v>2022011</v>
      </c>
      <c r="C78" s="7" t="str">
        <f>"202209180316"</f>
        <v>202209180316</v>
      </c>
      <c r="D78" s="8">
        <v>66.96</v>
      </c>
      <c r="E78" s="6" t="s">
        <v>6</v>
      </c>
    </row>
    <row r="79" s="1" customFormat="1" customHeight="1" spans="1:5">
      <c r="A79" s="6">
        <v>77</v>
      </c>
      <c r="B79" s="7" t="str">
        <f t="shared" si="15"/>
        <v>2022012</v>
      </c>
      <c r="C79" s="7" t="str">
        <f>"202209180317"</f>
        <v>202209180317</v>
      </c>
      <c r="D79" s="8">
        <v>73.35</v>
      </c>
      <c r="E79" s="6" t="s">
        <v>6</v>
      </c>
    </row>
    <row r="80" s="1" customFormat="1" customHeight="1" spans="1:5">
      <c r="A80" s="6">
        <v>78</v>
      </c>
      <c r="B80" s="7" t="str">
        <f t="shared" si="15"/>
        <v>2022012</v>
      </c>
      <c r="C80" s="7" t="str">
        <f>"202209180318"</f>
        <v>202209180318</v>
      </c>
      <c r="D80" s="8">
        <v>68.99</v>
      </c>
      <c r="E80" s="6" t="s">
        <v>6</v>
      </c>
    </row>
    <row r="81" s="1" customFormat="1" customHeight="1" spans="1:5">
      <c r="A81" s="6">
        <v>79</v>
      </c>
      <c r="B81" s="7" t="str">
        <f t="shared" si="16"/>
        <v>2022011</v>
      </c>
      <c r="C81" s="7" t="str">
        <f>"202209180319"</f>
        <v>202209180319</v>
      </c>
      <c r="D81" s="8">
        <v>74.22</v>
      </c>
      <c r="E81" s="6" t="s">
        <v>6</v>
      </c>
    </row>
    <row r="82" s="1" customFormat="1" customHeight="1" spans="1:5">
      <c r="A82" s="6">
        <v>80</v>
      </c>
      <c r="B82" s="7" t="str">
        <f t="shared" si="16"/>
        <v>2022011</v>
      </c>
      <c r="C82" s="7" t="str">
        <f>"202209180320"</f>
        <v>202209180320</v>
      </c>
      <c r="D82" s="8">
        <v>0</v>
      </c>
      <c r="E82" s="6" t="s">
        <v>7</v>
      </c>
    </row>
    <row r="83" s="1" customFormat="1" customHeight="1" spans="1:5">
      <c r="A83" s="6">
        <v>81</v>
      </c>
      <c r="B83" s="7" t="str">
        <f t="shared" ref="B83:B88" si="17">"2022012"</f>
        <v>2022012</v>
      </c>
      <c r="C83" s="7" t="str">
        <f>"202209180321"</f>
        <v>202209180321</v>
      </c>
      <c r="D83" s="8">
        <v>72.71</v>
      </c>
      <c r="E83" s="6" t="s">
        <v>6</v>
      </c>
    </row>
    <row r="84" s="1" customFormat="1" customHeight="1" spans="1:5">
      <c r="A84" s="6">
        <v>82</v>
      </c>
      <c r="B84" s="7" t="str">
        <f t="shared" ref="B84:B89" si="18">"2022011"</f>
        <v>2022011</v>
      </c>
      <c r="C84" s="7" t="str">
        <f>"202209180322"</f>
        <v>202209180322</v>
      </c>
      <c r="D84" s="8">
        <v>54.52</v>
      </c>
      <c r="E84" s="6" t="s">
        <v>6</v>
      </c>
    </row>
    <row r="85" s="1" customFormat="1" customHeight="1" spans="1:5">
      <c r="A85" s="6">
        <v>83</v>
      </c>
      <c r="B85" s="7" t="str">
        <f t="shared" si="18"/>
        <v>2022011</v>
      </c>
      <c r="C85" s="7" t="str">
        <f>"202209180323"</f>
        <v>202209180323</v>
      </c>
      <c r="D85" s="8">
        <v>0</v>
      </c>
      <c r="E85" s="6" t="s">
        <v>7</v>
      </c>
    </row>
    <row r="86" s="1" customFormat="1" customHeight="1" spans="1:5">
      <c r="A86" s="6">
        <v>84</v>
      </c>
      <c r="B86" s="7" t="str">
        <f t="shared" si="17"/>
        <v>2022012</v>
      </c>
      <c r="C86" s="7" t="str">
        <f>"202209180324"</f>
        <v>202209180324</v>
      </c>
      <c r="D86" s="8">
        <v>73.36</v>
      </c>
      <c r="E86" s="6" t="s">
        <v>6</v>
      </c>
    </row>
    <row r="87" s="1" customFormat="1" customHeight="1" spans="1:5">
      <c r="A87" s="6">
        <v>85</v>
      </c>
      <c r="B87" s="7" t="str">
        <f t="shared" si="17"/>
        <v>2022012</v>
      </c>
      <c r="C87" s="7" t="str">
        <f>"202209180325"</f>
        <v>202209180325</v>
      </c>
      <c r="D87" s="8">
        <v>65.75</v>
      </c>
      <c r="E87" s="6" t="s">
        <v>6</v>
      </c>
    </row>
    <row r="88" s="1" customFormat="1" customHeight="1" spans="1:5">
      <c r="A88" s="6">
        <v>86</v>
      </c>
      <c r="B88" s="7" t="str">
        <f t="shared" si="17"/>
        <v>2022012</v>
      </c>
      <c r="C88" s="7" t="str">
        <f>"202209180326"</f>
        <v>202209180326</v>
      </c>
      <c r="D88" s="8">
        <v>72.8</v>
      </c>
      <c r="E88" s="6" t="s">
        <v>6</v>
      </c>
    </row>
    <row r="89" s="1" customFormat="1" customHeight="1" spans="1:5">
      <c r="A89" s="6">
        <v>87</v>
      </c>
      <c r="B89" s="7" t="str">
        <f t="shared" si="18"/>
        <v>2022011</v>
      </c>
      <c r="C89" s="7" t="str">
        <f>"202209180327"</f>
        <v>202209180327</v>
      </c>
      <c r="D89" s="8">
        <v>0</v>
      </c>
      <c r="E89" s="6" t="s">
        <v>7</v>
      </c>
    </row>
    <row r="90" s="1" customFormat="1" customHeight="1" spans="1:5">
      <c r="A90" s="6">
        <v>88</v>
      </c>
      <c r="B90" s="7" t="str">
        <f t="shared" ref="B90:B97" si="19">"2022012"</f>
        <v>2022012</v>
      </c>
      <c r="C90" s="7" t="str">
        <f>"202209180328"</f>
        <v>202209180328</v>
      </c>
      <c r="D90" s="8">
        <v>66.59</v>
      </c>
      <c r="E90" s="6" t="s">
        <v>6</v>
      </c>
    </row>
    <row r="91" s="1" customFormat="1" customHeight="1" spans="1:5">
      <c r="A91" s="6">
        <v>89</v>
      </c>
      <c r="B91" s="7" t="str">
        <f t="shared" si="19"/>
        <v>2022012</v>
      </c>
      <c r="C91" s="7" t="str">
        <f>"202209180329"</f>
        <v>202209180329</v>
      </c>
      <c r="D91" s="8">
        <v>63.48</v>
      </c>
      <c r="E91" s="6" t="s">
        <v>6</v>
      </c>
    </row>
    <row r="92" s="1" customFormat="1" customHeight="1" spans="1:5">
      <c r="A92" s="6">
        <v>90</v>
      </c>
      <c r="B92" s="7" t="str">
        <f t="shared" si="19"/>
        <v>2022012</v>
      </c>
      <c r="C92" s="7" t="str">
        <f>"202209180330"</f>
        <v>202209180330</v>
      </c>
      <c r="D92" s="8">
        <v>73.19</v>
      </c>
      <c r="E92" s="6" t="s">
        <v>6</v>
      </c>
    </row>
    <row r="93" s="1" customFormat="1" customHeight="1" spans="1:5">
      <c r="A93" s="6">
        <v>91</v>
      </c>
      <c r="B93" s="7" t="str">
        <f t="shared" si="19"/>
        <v>2022012</v>
      </c>
      <c r="C93" s="7" t="str">
        <f>"202209180401"</f>
        <v>202209180401</v>
      </c>
      <c r="D93" s="8">
        <v>68.63</v>
      </c>
      <c r="E93" s="6" t="s">
        <v>6</v>
      </c>
    </row>
    <row r="94" s="1" customFormat="1" customHeight="1" spans="1:5">
      <c r="A94" s="6">
        <v>92</v>
      </c>
      <c r="B94" s="7" t="str">
        <f t="shared" si="19"/>
        <v>2022012</v>
      </c>
      <c r="C94" s="7" t="str">
        <f>"202209180402"</f>
        <v>202209180402</v>
      </c>
      <c r="D94" s="8">
        <v>65.78</v>
      </c>
      <c r="E94" s="6" t="s">
        <v>6</v>
      </c>
    </row>
    <row r="95" s="1" customFormat="1" customHeight="1" spans="1:5">
      <c r="A95" s="6">
        <v>93</v>
      </c>
      <c r="B95" s="7" t="str">
        <f t="shared" si="19"/>
        <v>2022012</v>
      </c>
      <c r="C95" s="7" t="str">
        <f>"202209180403"</f>
        <v>202209180403</v>
      </c>
      <c r="D95" s="8">
        <v>51.02</v>
      </c>
      <c r="E95" s="6" t="s">
        <v>6</v>
      </c>
    </row>
    <row r="96" s="1" customFormat="1" customHeight="1" spans="1:5">
      <c r="A96" s="6">
        <v>94</v>
      </c>
      <c r="B96" s="7" t="str">
        <f t="shared" si="19"/>
        <v>2022012</v>
      </c>
      <c r="C96" s="7" t="str">
        <f>"202209180404"</f>
        <v>202209180404</v>
      </c>
      <c r="D96" s="8">
        <v>73.3</v>
      </c>
      <c r="E96" s="6" t="s">
        <v>6</v>
      </c>
    </row>
    <row r="97" s="1" customFormat="1" customHeight="1" spans="1:5">
      <c r="A97" s="6">
        <v>95</v>
      </c>
      <c r="B97" s="7" t="str">
        <f t="shared" si="19"/>
        <v>2022012</v>
      </c>
      <c r="C97" s="7" t="str">
        <f>"202209180405"</f>
        <v>202209180405</v>
      </c>
      <c r="D97" s="8">
        <v>75.28</v>
      </c>
      <c r="E97" s="6" t="s">
        <v>6</v>
      </c>
    </row>
    <row r="98" s="1" customFormat="1" customHeight="1" spans="1:5">
      <c r="A98" s="6">
        <v>96</v>
      </c>
      <c r="B98" s="7" t="str">
        <f>"2022011"</f>
        <v>2022011</v>
      </c>
      <c r="C98" s="7" t="str">
        <f>"202209180406"</f>
        <v>202209180406</v>
      </c>
      <c r="D98" s="8">
        <v>76.88</v>
      </c>
      <c r="E98" s="6" t="s">
        <v>6</v>
      </c>
    </row>
    <row r="99" s="1" customFormat="1" customHeight="1" spans="1:5">
      <c r="A99" s="6">
        <v>97</v>
      </c>
      <c r="B99" s="7" t="str">
        <f t="shared" ref="B99:B102" si="20">"2022012"</f>
        <v>2022012</v>
      </c>
      <c r="C99" s="7" t="str">
        <f>"202209180407"</f>
        <v>202209180407</v>
      </c>
      <c r="D99" s="8">
        <v>77.34</v>
      </c>
      <c r="E99" s="6" t="s">
        <v>6</v>
      </c>
    </row>
    <row r="100" s="1" customFormat="1" customHeight="1" spans="1:5">
      <c r="A100" s="6">
        <v>98</v>
      </c>
      <c r="B100" s="7" t="str">
        <f t="shared" si="20"/>
        <v>2022012</v>
      </c>
      <c r="C100" s="7" t="str">
        <f>"202209180408"</f>
        <v>202209180408</v>
      </c>
      <c r="D100" s="8">
        <v>0</v>
      </c>
      <c r="E100" s="6" t="s">
        <v>7</v>
      </c>
    </row>
    <row r="101" s="1" customFormat="1" customHeight="1" spans="1:5">
      <c r="A101" s="6">
        <v>99</v>
      </c>
      <c r="B101" s="7" t="str">
        <f t="shared" si="20"/>
        <v>2022012</v>
      </c>
      <c r="C101" s="7" t="str">
        <f>"202209180409"</f>
        <v>202209180409</v>
      </c>
      <c r="D101" s="8">
        <v>73.77</v>
      </c>
      <c r="E101" s="6" t="s">
        <v>6</v>
      </c>
    </row>
    <row r="102" s="1" customFormat="1" customHeight="1" spans="1:5">
      <c r="A102" s="6">
        <v>100</v>
      </c>
      <c r="B102" s="7" t="str">
        <f t="shared" si="20"/>
        <v>2022012</v>
      </c>
      <c r="C102" s="7" t="str">
        <f>"202209180410"</f>
        <v>202209180410</v>
      </c>
      <c r="D102" s="8">
        <v>66.86</v>
      </c>
      <c r="E102" s="6" t="s">
        <v>6</v>
      </c>
    </row>
    <row r="103" s="1" customFormat="1" customHeight="1" spans="1:5">
      <c r="A103" s="6">
        <v>101</v>
      </c>
      <c r="B103" s="7" t="str">
        <f>"2022011"</f>
        <v>2022011</v>
      </c>
      <c r="C103" s="7" t="str">
        <f>"202209180411"</f>
        <v>202209180411</v>
      </c>
      <c r="D103" s="8">
        <v>0</v>
      </c>
      <c r="E103" s="6" t="s">
        <v>7</v>
      </c>
    </row>
    <row r="104" s="1" customFormat="1" customHeight="1" spans="1:5">
      <c r="A104" s="6">
        <v>102</v>
      </c>
      <c r="B104" s="7" t="str">
        <f t="shared" ref="B104:B108" si="21">"2022012"</f>
        <v>2022012</v>
      </c>
      <c r="C104" s="7" t="str">
        <f>"202209180412"</f>
        <v>202209180412</v>
      </c>
      <c r="D104" s="8">
        <v>75.85</v>
      </c>
      <c r="E104" s="6" t="s">
        <v>6</v>
      </c>
    </row>
    <row r="105" s="1" customFormat="1" customHeight="1" spans="1:5">
      <c r="A105" s="6">
        <v>103</v>
      </c>
      <c r="B105" s="7" t="str">
        <f t="shared" si="21"/>
        <v>2022012</v>
      </c>
      <c r="C105" s="7" t="str">
        <f>"202209180413"</f>
        <v>202209180413</v>
      </c>
      <c r="D105" s="8">
        <v>0</v>
      </c>
      <c r="E105" s="6" t="s">
        <v>7</v>
      </c>
    </row>
    <row r="106" s="1" customFormat="1" customHeight="1" spans="1:5">
      <c r="A106" s="6">
        <v>104</v>
      </c>
      <c r="B106" s="7" t="str">
        <f t="shared" si="21"/>
        <v>2022012</v>
      </c>
      <c r="C106" s="7" t="str">
        <f>"202209180414"</f>
        <v>202209180414</v>
      </c>
      <c r="D106" s="8">
        <v>71.6</v>
      </c>
      <c r="E106" s="6" t="s">
        <v>6</v>
      </c>
    </row>
    <row r="107" s="1" customFormat="1" customHeight="1" spans="1:5">
      <c r="A107" s="6">
        <v>105</v>
      </c>
      <c r="B107" s="7" t="str">
        <f t="shared" si="21"/>
        <v>2022012</v>
      </c>
      <c r="C107" s="7" t="str">
        <f>"202209180415"</f>
        <v>202209180415</v>
      </c>
      <c r="D107" s="8">
        <v>69.03</v>
      </c>
      <c r="E107" s="6" t="s">
        <v>6</v>
      </c>
    </row>
    <row r="108" s="1" customFormat="1" customHeight="1" spans="1:5">
      <c r="A108" s="6">
        <v>106</v>
      </c>
      <c r="B108" s="7" t="str">
        <f t="shared" si="21"/>
        <v>2022012</v>
      </c>
      <c r="C108" s="7" t="str">
        <f>"202209180416"</f>
        <v>202209180416</v>
      </c>
      <c r="D108" s="8">
        <v>61.27</v>
      </c>
      <c r="E108" s="6" t="s">
        <v>6</v>
      </c>
    </row>
    <row r="109" s="1" customFormat="1" customHeight="1" spans="1:5">
      <c r="A109" s="6">
        <v>107</v>
      </c>
      <c r="B109" s="7" t="str">
        <f>"2022011"</f>
        <v>2022011</v>
      </c>
      <c r="C109" s="7" t="str">
        <f>"202209180417"</f>
        <v>202209180417</v>
      </c>
      <c r="D109" s="8">
        <v>69.19</v>
      </c>
      <c r="E109" s="6" t="s">
        <v>6</v>
      </c>
    </row>
    <row r="110" s="1" customFormat="1" customHeight="1" spans="1:5">
      <c r="A110" s="6">
        <v>108</v>
      </c>
      <c r="B110" s="7" t="str">
        <f t="shared" ref="B110:B119" si="22">"2022012"</f>
        <v>2022012</v>
      </c>
      <c r="C110" s="7" t="str">
        <f>"202209180418"</f>
        <v>202209180418</v>
      </c>
      <c r="D110" s="8">
        <v>70.52</v>
      </c>
      <c r="E110" s="6" t="s">
        <v>6</v>
      </c>
    </row>
    <row r="111" s="1" customFormat="1" customHeight="1" spans="1:5">
      <c r="A111" s="6">
        <v>109</v>
      </c>
      <c r="B111" s="7" t="str">
        <f t="shared" si="22"/>
        <v>2022012</v>
      </c>
      <c r="C111" s="7" t="str">
        <f>"202209180419"</f>
        <v>202209180419</v>
      </c>
      <c r="D111" s="8">
        <v>63.57</v>
      </c>
      <c r="E111" s="6" t="s">
        <v>6</v>
      </c>
    </row>
    <row r="112" s="1" customFormat="1" customHeight="1" spans="1:5">
      <c r="A112" s="6">
        <v>110</v>
      </c>
      <c r="B112" s="7" t="str">
        <f t="shared" si="22"/>
        <v>2022012</v>
      </c>
      <c r="C112" s="7" t="str">
        <f>"202209180420"</f>
        <v>202209180420</v>
      </c>
      <c r="D112" s="8">
        <v>73.94</v>
      </c>
      <c r="E112" s="6" t="s">
        <v>6</v>
      </c>
    </row>
    <row r="113" s="1" customFormat="1" customHeight="1" spans="1:5">
      <c r="A113" s="6">
        <v>111</v>
      </c>
      <c r="B113" s="7" t="str">
        <f t="shared" si="22"/>
        <v>2022012</v>
      </c>
      <c r="C113" s="7" t="str">
        <f>"202209180421"</f>
        <v>202209180421</v>
      </c>
      <c r="D113" s="8">
        <v>83.71</v>
      </c>
      <c r="E113" s="6" t="s">
        <v>6</v>
      </c>
    </row>
    <row r="114" s="1" customFormat="1" customHeight="1" spans="1:5">
      <c r="A114" s="6">
        <v>112</v>
      </c>
      <c r="B114" s="7" t="str">
        <f t="shared" si="22"/>
        <v>2022012</v>
      </c>
      <c r="C114" s="7" t="str">
        <f>"202209180422"</f>
        <v>202209180422</v>
      </c>
      <c r="D114" s="8">
        <v>64.18</v>
      </c>
      <c r="E114" s="6" t="s">
        <v>6</v>
      </c>
    </row>
    <row r="115" s="1" customFormat="1" customHeight="1" spans="1:5">
      <c r="A115" s="6">
        <v>113</v>
      </c>
      <c r="B115" s="7" t="str">
        <f t="shared" si="22"/>
        <v>2022012</v>
      </c>
      <c r="C115" s="7" t="str">
        <f>"202209180423"</f>
        <v>202209180423</v>
      </c>
      <c r="D115" s="8">
        <v>68.85</v>
      </c>
      <c r="E115" s="6" t="s">
        <v>6</v>
      </c>
    </row>
    <row r="116" s="1" customFormat="1" customHeight="1" spans="1:5">
      <c r="A116" s="6">
        <v>114</v>
      </c>
      <c r="B116" s="7" t="str">
        <f t="shared" si="22"/>
        <v>2022012</v>
      </c>
      <c r="C116" s="7" t="str">
        <f>"202209180424"</f>
        <v>202209180424</v>
      </c>
      <c r="D116" s="8">
        <v>68.35</v>
      </c>
      <c r="E116" s="6" t="s">
        <v>6</v>
      </c>
    </row>
    <row r="117" s="1" customFormat="1" customHeight="1" spans="1:5">
      <c r="A117" s="6">
        <v>115</v>
      </c>
      <c r="B117" s="7" t="str">
        <f t="shared" si="22"/>
        <v>2022012</v>
      </c>
      <c r="C117" s="7" t="str">
        <f>"202209180425"</f>
        <v>202209180425</v>
      </c>
      <c r="D117" s="8">
        <v>75.13</v>
      </c>
      <c r="E117" s="6" t="s">
        <v>6</v>
      </c>
    </row>
    <row r="118" s="1" customFormat="1" customHeight="1" spans="1:5">
      <c r="A118" s="6">
        <v>116</v>
      </c>
      <c r="B118" s="7" t="str">
        <f t="shared" si="22"/>
        <v>2022012</v>
      </c>
      <c r="C118" s="7" t="str">
        <f>"202209180426"</f>
        <v>202209180426</v>
      </c>
      <c r="D118" s="8">
        <v>76.39</v>
      </c>
      <c r="E118" s="6" t="s">
        <v>6</v>
      </c>
    </row>
    <row r="119" s="1" customFormat="1" customHeight="1" spans="1:5">
      <c r="A119" s="6">
        <v>117</v>
      </c>
      <c r="B119" s="7" t="str">
        <f t="shared" si="22"/>
        <v>2022012</v>
      </c>
      <c r="C119" s="7" t="str">
        <f>"202209180427"</f>
        <v>202209180427</v>
      </c>
      <c r="D119" s="8">
        <v>72.72</v>
      </c>
      <c r="E119" s="6" t="s">
        <v>6</v>
      </c>
    </row>
    <row r="120" s="1" customFormat="1" customHeight="1" spans="1:5">
      <c r="A120" s="6">
        <v>118</v>
      </c>
      <c r="B120" s="7" t="str">
        <f>"2022011"</f>
        <v>2022011</v>
      </c>
      <c r="C120" s="7" t="str">
        <f>"202209180428"</f>
        <v>202209180428</v>
      </c>
      <c r="D120" s="8">
        <v>0</v>
      </c>
      <c r="E120" s="6" t="s">
        <v>7</v>
      </c>
    </row>
    <row r="121" s="1" customFormat="1" customHeight="1" spans="1:5">
      <c r="A121" s="6">
        <v>119</v>
      </c>
      <c r="B121" s="7" t="str">
        <f t="shared" ref="B121:B125" si="23">"2022012"</f>
        <v>2022012</v>
      </c>
      <c r="C121" s="7" t="str">
        <f>"202209180429"</f>
        <v>202209180429</v>
      </c>
      <c r="D121" s="8">
        <v>64.15</v>
      </c>
      <c r="E121" s="6" t="s">
        <v>6</v>
      </c>
    </row>
    <row r="122" s="1" customFormat="1" customHeight="1" spans="1:5">
      <c r="A122" s="6">
        <v>120</v>
      </c>
      <c r="B122" s="7" t="str">
        <f t="shared" ref="B122:B127" si="24">"2022011"</f>
        <v>2022011</v>
      </c>
      <c r="C122" s="7" t="str">
        <f>"202209180430"</f>
        <v>202209180430</v>
      </c>
      <c r="D122" s="8">
        <v>69.43</v>
      </c>
      <c r="E122" s="6" t="s">
        <v>6</v>
      </c>
    </row>
    <row r="123" s="1" customFormat="1" customHeight="1" spans="1:5">
      <c r="A123" s="6">
        <v>121</v>
      </c>
      <c r="B123" s="7" t="str">
        <f t="shared" si="23"/>
        <v>2022012</v>
      </c>
      <c r="C123" s="7" t="str">
        <f>"202209180501"</f>
        <v>202209180501</v>
      </c>
      <c r="D123" s="8">
        <v>0</v>
      </c>
      <c r="E123" s="6" t="s">
        <v>7</v>
      </c>
    </row>
    <row r="124" s="1" customFormat="1" customHeight="1" spans="1:5">
      <c r="A124" s="6">
        <v>122</v>
      </c>
      <c r="B124" s="7" t="str">
        <f t="shared" si="23"/>
        <v>2022012</v>
      </c>
      <c r="C124" s="7" t="str">
        <f>"202209180502"</f>
        <v>202209180502</v>
      </c>
      <c r="D124" s="8">
        <v>60.99</v>
      </c>
      <c r="E124" s="6" t="s">
        <v>6</v>
      </c>
    </row>
    <row r="125" s="1" customFormat="1" customHeight="1" spans="1:5">
      <c r="A125" s="6">
        <v>123</v>
      </c>
      <c r="B125" s="7" t="str">
        <f t="shared" si="23"/>
        <v>2022012</v>
      </c>
      <c r="C125" s="7" t="str">
        <f>"202209180503"</f>
        <v>202209180503</v>
      </c>
      <c r="D125" s="8">
        <v>78.8</v>
      </c>
      <c r="E125" s="6" t="s">
        <v>6</v>
      </c>
    </row>
    <row r="126" s="1" customFormat="1" customHeight="1" spans="1:5">
      <c r="A126" s="6">
        <v>124</v>
      </c>
      <c r="B126" s="7" t="str">
        <f t="shared" si="24"/>
        <v>2022011</v>
      </c>
      <c r="C126" s="7" t="str">
        <f>"202209180504"</f>
        <v>202209180504</v>
      </c>
      <c r="D126" s="8">
        <v>75.72</v>
      </c>
      <c r="E126" s="6" t="s">
        <v>6</v>
      </c>
    </row>
    <row r="127" s="1" customFormat="1" customHeight="1" spans="1:5">
      <c r="A127" s="6">
        <v>125</v>
      </c>
      <c r="B127" s="7" t="str">
        <f t="shared" si="24"/>
        <v>2022011</v>
      </c>
      <c r="C127" s="7" t="str">
        <f>"202209180505"</f>
        <v>202209180505</v>
      </c>
      <c r="D127" s="8">
        <v>79.29</v>
      </c>
      <c r="E127" s="6" t="s">
        <v>6</v>
      </c>
    </row>
    <row r="128" s="1" customFormat="1" customHeight="1" spans="1:5">
      <c r="A128" s="6">
        <v>126</v>
      </c>
      <c r="B128" s="7" t="str">
        <f t="shared" ref="B128:B130" si="25">"2022012"</f>
        <v>2022012</v>
      </c>
      <c r="C128" s="7" t="str">
        <f>"202209180506"</f>
        <v>202209180506</v>
      </c>
      <c r="D128" s="8">
        <v>57.23</v>
      </c>
      <c r="E128" s="6" t="s">
        <v>6</v>
      </c>
    </row>
    <row r="129" s="1" customFormat="1" customHeight="1" spans="1:5">
      <c r="A129" s="6">
        <v>127</v>
      </c>
      <c r="B129" s="7" t="str">
        <f t="shared" si="25"/>
        <v>2022012</v>
      </c>
      <c r="C129" s="7" t="str">
        <f>"202209180507"</f>
        <v>202209180507</v>
      </c>
      <c r="D129" s="8">
        <v>78.08</v>
      </c>
      <c r="E129" s="6" t="s">
        <v>6</v>
      </c>
    </row>
    <row r="130" s="1" customFormat="1" customHeight="1" spans="1:5">
      <c r="A130" s="6">
        <v>128</v>
      </c>
      <c r="B130" s="7" t="str">
        <f t="shared" si="25"/>
        <v>2022012</v>
      </c>
      <c r="C130" s="7" t="str">
        <f>"202209180508"</f>
        <v>202209180508</v>
      </c>
      <c r="D130" s="8">
        <v>73.59</v>
      </c>
      <c r="E130" s="6" t="s">
        <v>6</v>
      </c>
    </row>
    <row r="131" s="1" customFormat="1" customHeight="1" spans="1:5">
      <c r="A131" s="6">
        <v>129</v>
      </c>
      <c r="B131" s="7" t="str">
        <f>"2022011"</f>
        <v>2022011</v>
      </c>
      <c r="C131" s="7" t="str">
        <f>"202209180509"</f>
        <v>202209180509</v>
      </c>
      <c r="D131" s="8">
        <v>70.79</v>
      </c>
      <c r="E131" s="6" t="s">
        <v>6</v>
      </c>
    </row>
    <row r="132" s="1" customFormat="1" customHeight="1" spans="1:5">
      <c r="A132" s="6">
        <v>130</v>
      </c>
      <c r="B132" s="7" t="str">
        <f t="shared" ref="B132:B135" si="26">"2022012"</f>
        <v>2022012</v>
      </c>
      <c r="C132" s="7" t="str">
        <f>"202209180510"</f>
        <v>202209180510</v>
      </c>
      <c r="D132" s="8">
        <v>74.19</v>
      </c>
      <c r="E132" s="6" t="s">
        <v>6</v>
      </c>
    </row>
    <row r="133" s="1" customFormat="1" customHeight="1" spans="1:5">
      <c r="A133" s="6">
        <v>131</v>
      </c>
      <c r="B133" s="7" t="str">
        <f t="shared" si="26"/>
        <v>2022012</v>
      </c>
      <c r="C133" s="7" t="str">
        <f>"202209180511"</f>
        <v>202209180511</v>
      </c>
      <c r="D133" s="8">
        <v>76.72</v>
      </c>
      <c r="E133" s="6" t="s">
        <v>6</v>
      </c>
    </row>
    <row r="134" s="1" customFormat="1" customHeight="1" spans="1:5">
      <c r="A134" s="6">
        <v>132</v>
      </c>
      <c r="B134" s="7" t="str">
        <f t="shared" si="26"/>
        <v>2022012</v>
      </c>
      <c r="C134" s="7" t="str">
        <f>"202209180512"</f>
        <v>202209180512</v>
      </c>
      <c r="D134" s="8">
        <v>0</v>
      </c>
      <c r="E134" s="6" t="s">
        <v>7</v>
      </c>
    </row>
    <row r="135" s="1" customFormat="1" customHeight="1" spans="1:5">
      <c r="A135" s="6">
        <v>133</v>
      </c>
      <c r="B135" s="7" t="str">
        <f t="shared" si="26"/>
        <v>2022012</v>
      </c>
      <c r="C135" s="7" t="str">
        <f>"202209180513"</f>
        <v>202209180513</v>
      </c>
      <c r="D135" s="8">
        <v>69.06</v>
      </c>
      <c r="E135" s="6" t="s">
        <v>6</v>
      </c>
    </row>
    <row r="136" s="1" customFormat="1" customHeight="1" spans="1:5">
      <c r="A136" s="6">
        <v>134</v>
      </c>
      <c r="B136" s="7" t="str">
        <f>"2022011"</f>
        <v>2022011</v>
      </c>
      <c r="C136" s="7" t="str">
        <f>"202209180514"</f>
        <v>202209180514</v>
      </c>
      <c r="D136" s="8">
        <v>65.85</v>
      </c>
      <c r="E136" s="6" t="s">
        <v>6</v>
      </c>
    </row>
    <row r="137" s="1" customFormat="1" customHeight="1" spans="1:5">
      <c r="A137" s="6">
        <v>135</v>
      </c>
      <c r="B137" s="7" t="str">
        <f t="shared" ref="B137:B145" si="27">"2022012"</f>
        <v>2022012</v>
      </c>
      <c r="C137" s="7" t="str">
        <f>"202209180515"</f>
        <v>202209180515</v>
      </c>
      <c r="D137" s="8">
        <v>73.96</v>
      </c>
      <c r="E137" s="6" t="s">
        <v>6</v>
      </c>
    </row>
    <row r="138" s="1" customFormat="1" customHeight="1" spans="1:5">
      <c r="A138" s="6">
        <v>136</v>
      </c>
      <c r="B138" s="7" t="str">
        <f>"2022011"</f>
        <v>2022011</v>
      </c>
      <c r="C138" s="7" t="str">
        <f>"202209180516"</f>
        <v>202209180516</v>
      </c>
      <c r="D138" s="8">
        <v>71.87</v>
      </c>
      <c r="E138" s="6" t="s">
        <v>6</v>
      </c>
    </row>
    <row r="139" s="1" customFormat="1" customHeight="1" spans="1:5">
      <c r="A139" s="6">
        <v>137</v>
      </c>
      <c r="B139" s="7" t="str">
        <f t="shared" si="27"/>
        <v>2022012</v>
      </c>
      <c r="C139" s="7" t="str">
        <f>"202209180517"</f>
        <v>202209180517</v>
      </c>
      <c r="D139" s="8">
        <v>71.52</v>
      </c>
      <c r="E139" s="6" t="s">
        <v>6</v>
      </c>
    </row>
    <row r="140" s="1" customFormat="1" customHeight="1" spans="1:5">
      <c r="A140" s="6">
        <v>138</v>
      </c>
      <c r="B140" s="7" t="str">
        <f t="shared" si="27"/>
        <v>2022012</v>
      </c>
      <c r="C140" s="7" t="str">
        <f>"202209180518"</f>
        <v>202209180518</v>
      </c>
      <c r="D140" s="8">
        <v>66.18</v>
      </c>
      <c r="E140" s="6" t="s">
        <v>6</v>
      </c>
    </row>
    <row r="141" s="1" customFormat="1" customHeight="1" spans="1:5">
      <c r="A141" s="6">
        <v>139</v>
      </c>
      <c r="B141" s="7" t="str">
        <f t="shared" si="27"/>
        <v>2022012</v>
      </c>
      <c r="C141" s="7" t="str">
        <f>"202209180519"</f>
        <v>202209180519</v>
      </c>
      <c r="D141" s="8">
        <v>0</v>
      </c>
      <c r="E141" s="6" t="s">
        <v>7</v>
      </c>
    </row>
    <row r="142" s="1" customFormat="1" customHeight="1" spans="1:5">
      <c r="A142" s="6">
        <v>140</v>
      </c>
      <c r="B142" s="7" t="str">
        <f t="shared" si="27"/>
        <v>2022012</v>
      </c>
      <c r="C142" s="7" t="str">
        <f>"202209180520"</f>
        <v>202209180520</v>
      </c>
      <c r="D142" s="8">
        <v>84.93</v>
      </c>
      <c r="E142" s="6" t="s">
        <v>6</v>
      </c>
    </row>
    <row r="143" s="1" customFormat="1" customHeight="1" spans="1:5">
      <c r="A143" s="6">
        <v>141</v>
      </c>
      <c r="B143" s="7" t="str">
        <f t="shared" si="27"/>
        <v>2022012</v>
      </c>
      <c r="C143" s="7" t="str">
        <f>"202209180521"</f>
        <v>202209180521</v>
      </c>
      <c r="D143" s="8">
        <v>0</v>
      </c>
      <c r="E143" s="6" t="s">
        <v>7</v>
      </c>
    </row>
    <row r="144" s="1" customFormat="1" customHeight="1" spans="1:5">
      <c r="A144" s="6">
        <v>142</v>
      </c>
      <c r="B144" s="7" t="str">
        <f t="shared" si="27"/>
        <v>2022012</v>
      </c>
      <c r="C144" s="7" t="str">
        <f>"202209180522"</f>
        <v>202209180522</v>
      </c>
      <c r="D144" s="8">
        <v>71.09</v>
      </c>
      <c r="E144" s="6" t="s">
        <v>6</v>
      </c>
    </row>
    <row r="145" s="1" customFormat="1" customHeight="1" spans="1:5">
      <c r="A145" s="6">
        <v>143</v>
      </c>
      <c r="B145" s="7" t="str">
        <f t="shared" si="27"/>
        <v>2022012</v>
      </c>
      <c r="C145" s="7" t="str">
        <f>"202209180523"</f>
        <v>202209180523</v>
      </c>
      <c r="D145" s="8">
        <v>0</v>
      </c>
      <c r="E145" s="6" t="s">
        <v>7</v>
      </c>
    </row>
    <row r="146" s="1" customFormat="1" customHeight="1" spans="1:5">
      <c r="A146" s="6">
        <v>144</v>
      </c>
      <c r="B146" s="7" t="str">
        <f t="shared" ref="B146:B148" si="28">"2022011"</f>
        <v>2022011</v>
      </c>
      <c r="C146" s="7" t="str">
        <f>"202209180524"</f>
        <v>202209180524</v>
      </c>
      <c r="D146" s="8">
        <v>61.55</v>
      </c>
      <c r="E146" s="6" t="s">
        <v>6</v>
      </c>
    </row>
    <row r="147" s="1" customFormat="1" customHeight="1" spans="1:5">
      <c r="A147" s="6">
        <v>145</v>
      </c>
      <c r="B147" s="7" t="str">
        <f t="shared" si="28"/>
        <v>2022011</v>
      </c>
      <c r="C147" s="7" t="str">
        <f>"202209180525"</f>
        <v>202209180525</v>
      </c>
      <c r="D147" s="8">
        <v>66.06</v>
      </c>
      <c r="E147" s="6" t="s">
        <v>6</v>
      </c>
    </row>
    <row r="148" s="1" customFormat="1" customHeight="1" spans="1:5">
      <c r="A148" s="6">
        <v>146</v>
      </c>
      <c r="B148" s="7" t="str">
        <f t="shared" si="28"/>
        <v>2022011</v>
      </c>
      <c r="C148" s="7" t="str">
        <f>"202209180526"</f>
        <v>202209180526</v>
      </c>
      <c r="D148" s="8">
        <v>66.29</v>
      </c>
      <c r="E148" s="6" t="s">
        <v>6</v>
      </c>
    </row>
    <row r="149" s="1" customFormat="1" customHeight="1" spans="1:5">
      <c r="A149" s="6">
        <v>147</v>
      </c>
      <c r="B149" s="7" t="str">
        <f t="shared" ref="B149:B151" si="29">"2022012"</f>
        <v>2022012</v>
      </c>
      <c r="C149" s="7" t="str">
        <f>"202209180527"</f>
        <v>202209180527</v>
      </c>
      <c r="D149" s="8">
        <v>0</v>
      </c>
      <c r="E149" s="6" t="s">
        <v>7</v>
      </c>
    </row>
    <row r="150" s="1" customFormat="1" customHeight="1" spans="1:5">
      <c r="A150" s="6">
        <v>148</v>
      </c>
      <c r="B150" s="7" t="str">
        <f t="shared" si="29"/>
        <v>2022012</v>
      </c>
      <c r="C150" s="7" t="str">
        <f>"202209180528"</f>
        <v>202209180528</v>
      </c>
      <c r="D150" s="8">
        <v>72</v>
      </c>
      <c r="E150" s="6" t="s">
        <v>6</v>
      </c>
    </row>
    <row r="151" s="1" customFormat="1" customHeight="1" spans="1:5">
      <c r="A151" s="6">
        <v>149</v>
      </c>
      <c r="B151" s="7" t="str">
        <f t="shared" si="29"/>
        <v>2022012</v>
      </c>
      <c r="C151" s="7" t="str">
        <f>"202209180529"</f>
        <v>202209180529</v>
      </c>
      <c r="D151" s="8">
        <v>77.46</v>
      </c>
      <c r="E151" s="6" t="s">
        <v>6</v>
      </c>
    </row>
    <row r="152" s="1" customFormat="1" customHeight="1" spans="1:5">
      <c r="A152" s="6">
        <v>150</v>
      </c>
      <c r="B152" s="7" t="str">
        <f t="shared" ref="B152:B157" si="30">"2022011"</f>
        <v>2022011</v>
      </c>
      <c r="C152" s="7" t="str">
        <f>"202209180530"</f>
        <v>202209180530</v>
      </c>
      <c r="D152" s="8">
        <v>78.73</v>
      </c>
      <c r="E152" s="6" t="s">
        <v>6</v>
      </c>
    </row>
    <row r="153" s="1" customFormat="1" customHeight="1" spans="1:5">
      <c r="A153" s="6">
        <v>151</v>
      </c>
      <c r="B153" s="7" t="str">
        <f t="shared" si="30"/>
        <v>2022011</v>
      </c>
      <c r="C153" s="7" t="str">
        <f>"202209180601"</f>
        <v>202209180601</v>
      </c>
      <c r="D153" s="8">
        <v>79.19</v>
      </c>
      <c r="E153" s="6" t="s">
        <v>6</v>
      </c>
    </row>
    <row r="154" s="1" customFormat="1" customHeight="1" spans="1:5">
      <c r="A154" s="6">
        <v>152</v>
      </c>
      <c r="B154" s="7" t="str">
        <f>"2022012"</f>
        <v>2022012</v>
      </c>
      <c r="C154" s="7" t="str">
        <f>"202209180602"</f>
        <v>202209180602</v>
      </c>
      <c r="D154" s="8">
        <v>48.2</v>
      </c>
      <c r="E154" s="6" t="s">
        <v>6</v>
      </c>
    </row>
    <row r="155" s="1" customFormat="1" customHeight="1" spans="1:5">
      <c r="A155" s="6">
        <v>153</v>
      </c>
      <c r="B155" s="7" t="str">
        <f t="shared" si="30"/>
        <v>2022011</v>
      </c>
      <c r="C155" s="7" t="str">
        <f>"202209180603"</f>
        <v>202209180603</v>
      </c>
      <c r="D155" s="8">
        <v>0</v>
      </c>
      <c r="E155" s="6" t="s">
        <v>7</v>
      </c>
    </row>
    <row r="156" s="1" customFormat="1" customHeight="1" spans="1:5">
      <c r="A156" s="6">
        <v>154</v>
      </c>
      <c r="B156" s="7" t="str">
        <f t="shared" si="30"/>
        <v>2022011</v>
      </c>
      <c r="C156" s="7" t="str">
        <f>"202209180604"</f>
        <v>202209180604</v>
      </c>
      <c r="D156" s="8">
        <v>68.92</v>
      </c>
      <c r="E156" s="6" t="s">
        <v>6</v>
      </c>
    </row>
    <row r="157" s="1" customFormat="1" customHeight="1" spans="1:5">
      <c r="A157" s="6">
        <v>155</v>
      </c>
      <c r="B157" s="7" t="str">
        <f t="shared" si="30"/>
        <v>2022011</v>
      </c>
      <c r="C157" s="7" t="str">
        <f>"202209180605"</f>
        <v>202209180605</v>
      </c>
      <c r="D157" s="8">
        <v>78.12</v>
      </c>
      <c r="E157" s="6" t="s">
        <v>6</v>
      </c>
    </row>
    <row r="158" s="1" customFormat="1" customHeight="1" spans="1:5">
      <c r="A158" s="6">
        <v>156</v>
      </c>
      <c r="B158" s="7" t="str">
        <f t="shared" ref="B158:B163" si="31">"2022012"</f>
        <v>2022012</v>
      </c>
      <c r="C158" s="7" t="str">
        <f>"202209180606"</f>
        <v>202209180606</v>
      </c>
      <c r="D158" s="8">
        <v>0</v>
      </c>
      <c r="E158" s="6" t="s">
        <v>7</v>
      </c>
    </row>
    <row r="159" s="1" customFormat="1" customHeight="1" spans="1:5">
      <c r="A159" s="6">
        <v>157</v>
      </c>
      <c r="B159" s="7" t="str">
        <f t="shared" ref="B159:B165" si="32">"2022011"</f>
        <v>2022011</v>
      </c>
      <c r="C159" s="7" t="str">
        <f>"202209180607"</f>
        <v>202209180607</v>
      </c>
      <c r="D159" s="8">
        <v>73.38</v>
      </c>
      <c r="E159" s="6" t="s">
        <v>6</v>
      </c>
    </row>
    <row r="160" s="1" customFormat="1" customHeight="1" spans="1:5">
      <c r="A160" s="6">
        <v>158</v>
      </c>
      <c r="B160" s="7" t="str">
        <f t="shared" si="32"/>
        <v>2022011</v>
      </c>
      <c r="C160" s="7" t="str">
        <f>"202209180608"</f>
        <v>202209180608</v>
      </c>
      <c r="D160" s="8">
        <v>72.54</v>
      </c>
      <c r="E160" s="6" t="s">
        <v>6</v>
      </c>
    </row>
    <row r="161" s="1" customFormat="1" customHeight="1" spans="1:5">
      <c r="A161" s="6">
        <v>159</v>
      </c>
      <c r="B161" s="7" t="str">
        <f t="shared" si="31"/>
        <v>2022012</v>
      </c>
      <c r="C161" s="7" t="str">
        <f>"202209180609"</f>
        <v>202209180609</v>
      </c>
      <c r="D161" s="8">
        <v>65.4</v>
      </c>
      <c r="E161" s="6" t="s">
        <v>6</v>
      </c>
    </row>
    <row r="162" s="1" customFormat="1" customHeight="1" spans="1:5">
      <c r="A162" s="6">
        <v>160</v>
      </c>
      <c r="B162" s="7" t="str">
        <f t="shared" si="31"/>
        <v>2022012</v>
      </c>
      <c r="C162" s="7" t="str">
        <f>"202209180610"</f>
        <v>202209180610</v>
      </c>
      <c r="D162" s="8">
        <v>71.09</v>
      </c>
      <c r="E162" s="6" t="s">
        <v>6</v>
      </c>
    </row>
    <row r="163" s="1" customFormat="1" customHeight="1" spans="1:5">
      <c r="A163" s="6">
        <v>161</v>
      </c>
      <c r="B163" s="7" t="str">
        <f t="shared" si="31"/>
        <v>2022012</v>
      </c>
      <c r="C163" s="7" t="str">
        <f>"202209180611"</f>
        <v>202209180611</v>
      </c>
      <c r="D163" s="8">
        <v>71.87</v>
      </c>
      <c r="E163" s="6" t="s">
        <v>6</v>
      </c>
    </row>
    <row r="164" s="1" customFormat="1" customHeight="1" spans="1:5">
      <c r="A164" s="6">
        <v>162</v>
      </c>
      <c r="B164" s="7" t="str">
        <f t="shared" si="32"/>
        <v>2022011</v>
      </c>
      <c r="C164" s="7" t="str">
        <f>"202209180612"</f>
        <v>202209180612</v>
      </c>
      <c r="D164" s="8">
        <v>76.51</v>
      </c>
      <c r="E164" s="6" t="s">
        <v>6</v>
      </c>
    </row>
    <row r="165" s="1" customFormat="1" customHeight="1" spans="1:5">
      <c r="A165" s="6">
        <v>163</v>
      </c>
      <c r="B165" s="7" t="str">
        <f t="shared" si="32"/>
        <v>2022011</v>
      </c>
      <c r="C165" s="7" t="str">
        <f>"202209180613"</f>
        <v>202209180613</v>
      </c>
      <c r="D165" s="8">
        <v>79.2</v>
      </c>
      <c r="E165" s="6" t="s">
        <v>6</v>
      </c>
    </row>
    <row r="166" s="1" customFormat="1" customHeight="1" spans="1:5">
      <c r="A166" s="6">
        <v>164</v>
      </c>
      <c r="B166" s="7" t="str">
        <f t="shared" ref="B166:B170" si="33">"2022012"</f>
        <v>2022012</v>
      </c>
      <c r="C166" s="7" t="str">
        <f>"202209180614"</f>
        <v>202209180614</v>
      </c>
      <c r="D166" s="8">
        <v>65.81</v>
      </c>
      <c r="E166" s="6" t="s">
        <v>6</v>
      </c>
    </row>
    <row r="167" s="1" customFormat="1" customHeight="1" spans="1:5">
      <c r="A167" s="6">
        <v>165</v>
      </c>
      <c r="B167" s="7" t="str">
        <f t="shared" si="33"/>
        <v>2022012</v>
      </c>
      <c r="C167" s="7" t="str">
        <f>"202209180615"</f>
        <v>202209180615</v>
      </c>
      <c r="D167" s="8">
        <v>71.48</v>
      </c>
      <c r="E167" s="6" t="s">
        <v>6</v>
      </c>
    </row>
    <row r="168" s="1" customFormat="1" customHeight="1" spans="1:5">
      <c r="A168" s="6">
        <v>166</v>
      </c>
      <c r="B168" s="7" t="str">
        <f t="shared" si="33"/>
        <v>2022012</v>
      </c>
      <c r="C168" s="7" t="str">
        <f>"202209180616"</f>
        <v>202209180616</v>
      </c>
      <c r="D168" s="8">
        <v>85.77</v>
      </c>
      <c r="E168" s="6" t="s">
        <v>6</v>
      </c>
    </row>
    <row r="169" s="1" customFormat="1" customHeight="1" spans="1:5">
      <c r="A169" s="6">
        <v>167</v>
      </c>
      <c r="B169" s="7" t="str">
        <f t="shared" si="33"/>
        <v>2022012</v>
      </c>
      <c r="C169" s="7" t="str">
        <f>"202209180617"</f>
        <v>202209180617</v>
      </c>
      <c r="D169" s="8">
        <v>75.36</v>
      </c>
      <c r="E169" s="6" t="s">
        <v>6</v>
      </c>
    </row>
    <row r="170" s="1" customFormat="1" customHeight="1" spans="1:5">
      <c r="A170" s="6">
        <v>168</v>
      </c>
      <c r="B170" s="7" t="str">
        <f t="shared" si="33"/>
        <v>2022012</v>
      </c>
      <c r="C170" s="7" t="str">
        <f>"202209180618"</f>
        <v>202209180618</v>
      </c>
      <c r="D170" s="8">
        <v>79.89</v>
      </c>
      <c r="E170" s="6" t="s">
        <v>6</v>
      </c>
    </row>
    <row r="171" s="1" customFormat="1" customHeight="1" spans="1:5">
      <c r="A171" s="6">
        <v>169</v>
      </c>
      <c r="B171" s="7" t="str">
        <f t="shared" ref="B171:B174" si="34">"2022011"</f>
        <v>2022011</v>
      </c>
      <c r="C171" s="7" t="str">
        <f>"202209180619"</f>
        <v>202209180619</v>
      </c>
      <c r="D171" s="8">
        <v>81.53</v>
      </c>
      <c r="E171" s="6" t="s">
        <v>6</v>
      </c>
    </row>
    <row r="172" s="1" customFormat="1" customHeight="1" spans="1:5">
      <c r="A172" s="6">
        <v>170</v>
      </c>
      <c r="B172" s="7" t="str">
        <f t="shared" ref="B172:B176" si="35">"2022012"</f>
        <v>2022012</v>
      </c>
      <c r="C172" s="7" t="str">
        <f>"202209180620"</f>
        <v>202209180620</v>
      </c>
      <c r="D172" s="8">
        <v>71.36</v>
      </c>
      <c r="E172" s="6" t="s">
        <v>6</v>
      </c>
    </row>
    <row r="173" s="1" customFormat="1" customHeight="1" spans="1:5">
      <c r="A173" s="6">
        <v>171</v>
      </c>
      <c r="B173" s="7" t="str">
        <f t="shared" si="34"/>
        <v>2022011</v>
      </c>
      <c r="C173" s="7" t="str">
        <f>"202209180621"</f>
        <v>202209180621</v>
      </c>
      <c r="D173" s="8">
        <v>75.15</v>
      </c>
      <c r="E173" s="6" t="s">
        <v>6</v>
      </c>
    </row>
    <row r="174" s="1" customFormat="1" customHeight="1" spans="1:5">
      <c r="A174" s="6">
        <v>172</v>
      </c>
      <c r="B174" s="7" t="str">
        <f t="shared" si="34"/>
        <v>2022011</v>
      </c>
      <c r="C174" s="7" t="str">
        <f>"202209180622"</f>
        <v>202209180622</v>
      </c>
      <c r="D174" s="8">
        <v>71.98</v>
      </c>
      <c r="E174" s="6" t="s">
        <v>6</v>
      </c>
    </row>
    <row r="175" s="1" customFormat="1" customHeight="1" spans="1:5">
      <c r="A175" s="6">
        <v>173</v>
      </c>
      <c r="B175" s="7" t="str">
        <f t="shared" si="35"/>
        <v>2022012</v>
      </c>
      <c r="C175" s="7" t="str">
        <f>"202209180623"</f>
        <v>202209180623</v>
      </c>
      <c r="D175" s="8">
        <v>0</v>
      </c>
      <c r="E175" s="6" t="s">
        <v>7</v>
      </c>
    </row>
    <row r="176" s="1" customFormat="1" customHeight="1" spans="1:5">
      <c r="A176" s="6">
        <v>174</v>
      </c>
      <c r="B176" s="7" t="str">
        <f t="shared" si="35"/>
        <v>2022012</v>
      </c>
      <c r="C176" s="7" t="str">
        <f>"202209180624"</f>
        <v>202209180624</v>
      </c>
      <c r="D176" s="8">
        <v>69.7</v>
      </c>
      <c r="E176" s="6" t="s">
        <v>6</v>
      </c>
    </row>
    <row r="177" s="1" customFormat="1" customHeight="1" spans="1:5">
      <c r="A177" s="6">
        <v>175</v>
      </c>
      <c r="B177" s="7" t="str">
        <f t="shared" ref="B177:B183" si="36">"2022011"</f>
        <v>2022011</v>
      </c>
      <c r="C177" s="7" t="str">
        <f>"202209180625"</f>
        <v>202209180625</v>
      </c>
      <c r="D177" s="8">
        <v>0</v>
      </c>
      <c r="E177" s="6" t="s">
        <v>7</v>
      </c>
    </row>
    <row r="178" s="1" customFormat="1" customHeight="1" spans="1:5">
      <c r="A178" s="6">
        <v>176</v>
      </c>
      <c r="B178" s="7" t="str">
        <f t="shared" si="36"/>
        <v>2022011</v>
      </c>
      <c r="C178" s="7" t="str">
        <f>"202209180626"</f>
        <v>202209180626</v>
      </c>
      <c r="D178" s="8">
        <v>0</v>
      </c>
      <c r="E178" s="6" t="s">
        <v>7</v>
      </c>
    </row>
    <row r="179" s="1" customFormat="1" customHeight="1" spans="1:5">
      <c r="A179" s="6">
        <v>177</v>
      </c>
      <c r="B179" s="7" t="str">
        <f t="shared" ref="B179:B184" si="37">"2022012"</f>
        <v>2022012</v>
      </c>
      <c r="C179" s="7" t="str">
        <f>"202209180627"</f>
        <v>202209180627</v>
      </c>
      <c r="D179" s="8">
        <v>0</v>
      </c>
      <c r="E179" s="6" t="s">
        <v>7</v>
      </c>
    </row>
    <row r="180" s="1" customFormat="1" customHeight="1" spans="1:5">
      <c r="A180" s="6">
        <v>178</v>
      </c>
      <c r="B180" s="7" t="str">
        <f t="shared" si="37"/>
        <v>2022012</v>
      </c>
      <c r="C180" s="7" t="str">
        <f>"202209180628"</f>
        <v>202209180628</v>
      </c>
      <c r="D180" s="8">
        <v>82.57</v>
      </c>
      <c r="E180" s="6" t="s">
        <v>6</v>
      </c>
    </row>
    <row r="181" s="1" customFormat="1" customHeight="1" spans="1:5">
      <c r="A181" s="6">
        <v>179</v>
      </c>
      <c r="B181" s="7" t="str">
        <f t="shared" si="36"/>
        <v>2022011</v>
      </c>
      <c r="C181" s="7" t="str">
        <f>"202209180629"</f>
        <v>202209180629</v>
      </c>
      <c r="D181" s="8">
        <v>55</v>
      </c>
      <c r="E181" s="6" t="s">
        <v>6</v>
      </c>
    </row>
    <row r="182" s="1" customFormat="1" customHeight="1" spans="1:5">
      <c r="A182" s="6">
        <v>180</v>
      </c>
      <c r="B182" s="7" t="str">
        <f t="shared" si="36"/>
        <v>2022011</v>
      </c>
      <c r="C182" s="7" t="str">
        <f>"202209180630"</f>
        <v>202209180630</v>
      </c>
      <c r="D182" s="8">
        <v>72.72</v>
      </c>
      <c r="E182" s="6" t="s">
        <v>6</v>
      </c>
    </row>
    <row r="183" s="1" customFormat="1" customHeight="1" spans="1:5">
      <c r="A183" s="6">
        <v>181</v>
      </c>
      <c r="B183" s="7" t="str">
        <f t="shared" si="36"/>
        <v>2022011</v>
      </c>
      <c r="C183" s="7" t="str">
        <f>"202209180701"</f>
        <v>202209180701</v>
      </c>
      <c r="D183" s="8">
        <v>80.11</v>
      </c>
      <c r="E183" s="6" t="s">
        <v>6</v>
      </c>
    </row>
    <row r="184" s="1" customFormat="1" customHeight="1" spans="1:5">
      <c r="A184" s="6">
        <v>182</v>
      </c>
      <c r="B184" s="7" t="str">
        <f t="shared" si="37"/>
        <v>2022012</v>
      </c>
      <c r="C184" s="7" t="str">
        <f>"202209180702"</f>
        <v>202209180702</v>
      </c>
      <c r="D184" s="8">
        <v>67.54</v>
      </c>
      <c r="E184" s="6" t="s">
        <v>6</v>
      </c>
    </row>
    <row r="185" s="1" customFormat="1" customHeight="1" spans="1:5">
      <c r="A185" s="6">
        <v>183</v>
      </c>
      <c r="B185" s="7" t="str">
        <f t="shared" ref="B185:B190" si="38">"2022011"</f>
        <v>2022011</v>
      </c>
      <c r="C185" s="7" t="str">
        <f>"202209180703"</f>
        <v>202209180703</v>
      </c>
      <c r="D185" s="8">
        <v>58.33</v>
      </c>
      <c r="E185" s="6" t="s">
        <v>6</v>
      </c>
    </row>
    <row r="186" s="1" customFormat="1" customHeight="1" spans="1:5">
      <c r="A186" s="6">
        <v>184</v>
      </c>
      <c r="B186" s="7" t="str">
        <f t="shared" ref="B186:B192" si="39">"2022012"</f>
        <v>2022012</v>
      </c>
      <c r="C186" s="7" t="str">
        <f>"202209180704"</f>
        <v>202209180704</v>
      </c>
      <c r="D186" s="8">
        <v>0</v>
      </c>
      <c r="E186" s="6" t="s">
        <v>7</v>
      </c>
    </row>
    <row r="187" s="1" customFormat="1" customHeight="1" spans="1:5">
      <c r="A187" s="6">
        <v>185</v>
      </c>
      <c r="B187" s="7" t="str">
        <f t="shared" si="38"/>
        <v>2022011</v>
      </c>
      <c r="C187" s="7" t="str">
        <f>"202209180705"</f>
        <v>202209180705</v>
      </c>
      <c r="D187" s="8">
        <v>76.23</v>
      </c>
      <c r="E187" s="6" t="s">
        <v>6</v>
      </c>
    </row>
    <row r="188" s="1" customFormat="1" customHeight="1" spans="1:5">
      <c r="A188" s="6">
        <v>186</v>
      </c>
      <c r="B188" s="7" t="str">
        <f t="shared" si="39"/>
        <v>2022012</v>
      </c>
      <c r="C188" s="7" t="str">
        <f>"202209180706"</f>
        <v>202209180706</v>
      </c>
      <c r="D188" s="8">
        <v>69.56</v>
      </c>
      <c r="E188" s="6" t="s">
        <v>6</v>
      </c>
    </row>
    <row r="189" s="1" customFormat="1" customHeight="1" spans="1:5">
      <c r="A189" s="6">
        <v>187</v>
      </c>
      <c r="B189" s="7" t="str">
        <f t="shared" si="38"/>
        <v>2022011</v>
      </c>
      <c r="C189" s="7" t="str">
        <f>"202209180707"</f>
        <v>202209180707</v>
      </c>
      <c r="D189" s="8">
        <v>0</v>
      </c>
      <c r="E189" s="6" t="s">
        <v>7</v>
      </c>
    </row>
    <row r="190" s="1" customFormat="1" customHeight="1" spans="1:5">
      <c r="A190" s="6">
        <v>188</v>
      </c>
      <c r="B190" s="7" t="str">
        <f t="shared" si="38"/>
        <v>2022011</v>
      </c>
      <c r="C190" s="7" t="str">
        <f>"202209180708"</f>
        <v>202209180708</v>
      </c>
      <c r="D190" s="8">
        <v>73.87</v>
      </c>
      <c r="E190" s="6" t="s">
        <v>6</v>
      </c>
    </row>
    <row r="191" s="1" customFormat="1" customHeight="1" spans="1:5">
      <c r="A191" s="6">
        <v>189</v>
      </c>
      <c r="B191" s="7" t="str">
        <f t="shared" si="39"/>
        <v>2022012</v>
      </c>
      <c r="C191" s="7" t="str">
        <f>"202209180709"</f>
        <v>202209180709</v>
      </c>
      <c r="D191" s="8">
        <v>70.72</v>
      </c>
      <c r="E191" s="6" t="s">
        <v>6</v>
      </c>
    </row>
    <row r="192" s="1" customFormat="1" customHeight="1" spans="1:5">
      <c r="A192" s="6">
        <v>190</v>
      </c>
      <c r="B192" s="7" t="str">
        <f t="shared" si="39"/>
        <v>2022012</v>
      </c>
      <c r="C192" s="7" t="str">
        <f>"202209180710"</f>
        <v>202209180710</v>
      </c>
      <c r="D192" s="8">
        <v>0</v>
      </c>
      <c r="E192" s="6" t="s">
        <v>7</v>
      </c>
    </row>
    <row r="193" s="1" customFormat="1" customHeight="1" spans="1:5">
      <c r="A193" s="6">
        <v>191</v>
      </c>
      <c r="B193" s="7" t="str">
        <f t="shared" ref="B193:B198" si="40">"2022011"</f>
        <v>2022011</v>
      </c>
      <c r="C193" s="7" t="str">
        <f>"202209180711"</f>
        <v>202209180711</v>
      </c>
      <c r="D193" s="8">
        <v>73.3</v>
      </c>
      <c r="E193" s="6" t="s">
        <v>6</v>
      </c>
    </row>
    <row r="194" s="1" customFormat="1" customHeight="1" spans="1:5">
      <c r="A194" s="6">
        <v>192</v>
      </c>
      <c r="B194" s="7" t="str">
        <f t="shared" ref="B194:B196" si="41">"2022012"</f>
        <v>2022012</v>
      </c>
      <c r="C194" s="7" t="str">
        <f>"202209180712"</f>
        <v>202209180712</v>
      </c>
      <c r="D194" s="8">
        <v>67.31</v>
      </c>
      <c r="E194" s="6" t="s">
        <v>6</v>
      </c>
    </row>
    <row r="195" s="1" customFormat="1" customHeight="1" spans="1:5">
      <c r="A195" s="6">
        <v>193</v>
      </c>
      <c r="B195" s="7" t="str">
        <f t="shared" si="41"/>
        <v>2022012</v>
      </c>
      <c r="C195" s="7" t="str">
        <f>"202209180713"</f>
        <v>202209180713</v>
      </c>
      <c r="D195" s="8">
        <v>70.33</v>
      </c>
      <c r="E195" s="6" t="s">
        <v>6</v>
      </c>
    </row>
    <row r="196" s="1" customFormat="1" customHeight="1" spans="1:5">
      <c r="A196" s="6">
        <v>194</v>
      </c>
      <c r="B196" s="7" t="str">
        <f t="shared" si="41"/>
        <v>2022012</v>
      </c>
      <c r="C196" s="7" t="str">
        <f>"202209180714"</f>
        <v>202209180714</v>
      </c>
      <c r="D196" s="8">
        <v>0</v>
      </c>
      <c r="E196" s="6" t="s">
        <v>7</v>
      </c>
    </row>
    <row r="197" s="1" customFormat="1" customHeight="1" spans="1:5">
      <c r="A197" s="6">
        <v>195</v>
      </c>
      <c r="B197" s="7" t="str">
        <f t="shared" si="40"/>
        <v>2022011</v>
      </c>
      <c r="C197" s="7" t="str">
        <f>"202209180715"</f>
        <v>202209180715</v>
      </c>
      <c r="D197" s="8">
        <v>59.54</v>
      </c>
      <c r="E197" s="6" t="s">
        <v>6</v>
      </c>
    </row>
    <row r="198" s="1" customFormat="1" customHeight="1" spans="1:5">
      <c r="A198" s="6">
        <v>196</v>
      </c>
      <c r="B198" s="7" t="str">
        <f t="shared" si="40"/>
        <v>2022011</v>
      </c>
      <c r="C198" s="7" t="str">
        <f>"202209180716"</f>
        <v>202209180716</v>
      </c>
      <c r="D198" s="8">
        <v>60.35</v>
      </c>
      <c r="E198" s="6" t="s">
        <v>6</v>
      </c>
    </row>
    <row r="199" s="1" customFormat="1" customHeight="1" spans="1:5">
      <c r="A199" s="6">
        <v>197</v>
      </c>
      <c r="B199" s="7" t="str">
        <f t="shared" ref="B199:B206" si="42">"2022012"</f>
        <v>2022012</v>
      </c>
      <c r="C199" s="7" t="str">
        <f>"202209180717"</f>
        <v>202209180717</v>
      </c>
      <c r="D199" s="8">
        <v>70.84</v>
      </c>
      <c r="E199" s="6" t="s">
        <v>6</v>
      </c>
    </row>
    <row r="200" s="1" customFormat="1" customHeight="1" spans="1:5">
      <c r="A200" s="6">
        <v>198</v>
      </c>
      <c r="B200" s="7" t="str">
        <f>"2022011"</f>
        <v>2022011</v>
      </c>
      <c r="C200" s="7" t="str">
        <f>"202209180718"</f>
        <v>202209180718</v>
      </c>
      <c r="D200" s="8">
        <v>63.39</v>
      </c>
      <c r="E200" s="6" t="s">
        <v>6</v>
      </c>
    </row>
    <row r="201" s="1" customFormat="1" customHeight="1" spans="1:5">
      <c r="A201" s="6">
        <v>199</v>
      </c>
      <c r="B201" s="7" t="str">
        <f t="shared" si="42"/>
        <v>2022012</v>
      </c>
      <c r="C201" s="7" t="str">
        <f>"202209180719"</f>
        <v>202209180719</v>
      </c>
      <c r="D201" s="8">
        <v>61.76</v>
      </c>
      <c r="E201" s="6" t="s">
        <v>6</v>
      </c>
    </row>
    <row r="202" s="1" customFormat="1" customHeight="1" spans="1:5">
      <c r="A202" s="6">
        <v>200</v>
      </c>
      <c r="B202" s="7" t="str">
        <f t="shared" si="42"/>
        <v>2022012</v>
      </c>
      <c r="C202" s="7" t="str">
        <f>"202209180720"</f>
        <v>202209180720</v>
      </c>
      <c r="D202" s="8">
        <v>58.72</v>
      </c>
      <c r="E202" s="6" t="s">
        <v>6</v>
      </c>
    </row>
    <row r="203" s="1" customFormat="1" customHeight="1" spans="1:5">
      <c r="A203" s="6">
        <v>201</v>
      </c>
      <c r="B203" s="7" t="str">
        <f t="shared" si="42"/>
        <v>2022012</v>
      </c>
      <c r="C203" s="7" t="str">
        <f>"202209180721"</f>
        <v>202209180721</v>
      </c>
      <c r="D203" s="8">
        <v>58.22</v>
      </c>
      <c r="E203" s="6" t="s">
        <v>6</v>
      </c>
    </row>
    <row r="204" s="1" customFormat="1" customHeight="1" spans="1:5">
      <c r="A204" s="6">
        <v>202</v>
      </c>
      <c r="B204" s="7" t="str">
        <f t="shared" si="42"/>
        <v>2022012</v>
      </c>
      <c r="C204" s="7" t="str">
        <f>"202209180722"</f>
        <v>202209180722</v>
      </c>
      <c r="D204" s="8">
        <v>74.47</v>
      </c>
      <c r="E204" s="6" t="s">
        <v>6</v>
      </c>
    </row>
    <row r="205" s="1" customFormat="1" customHeight="1" spans="1:5">
      <c r="A205" s="6">
        <v>203</v>
      </c>
      <c r="B205" s="7" t="str">
        <f t="shared" si="42"/>
        <v>2022012</v>
      </c>
      <c r="C205" s="7" t="str">
        <f>"202209180723"</f>
        <v>202209180723</v>
      </c>
      <c r="D205" s="8">
        <v>80.09</v>
      </c>
      <c r="E205" s="6" t="s">
        <v>6</v>
      </c>
    </row>
    <row r="206" s="1" customFormat="1" customHeight="1" spans="1:5">
      <c r="A206" s="6">
        <v>204</v>
      </c>
      <c r="B206" s="7" t="str">
        <f t="shared" si="42"/>
        <v>2022012</v>
      </c>
      <c r="C206" s="7" t="str">
        <f>"202209180724"</f>
        <v>202209180724</v>
      </c>
      <c r="D206" s="8">
        <v>83.58</v>
      </c>
      <c r="E206" s="6" t="s">
        <v>6</v>
      </c>
    </row>
    <row r="207" s="1" customFormat="1" customHeight="1" spans="1:5">
      <c r="A207" s="6">
        <v>205</v>
      </c>
      <c r="B207" s="7" t="str">
        <f>"2022011"</f>
        <v>2022011</v>
      </c>
      <c r="C207" s="7" t="str">
        <f>"202209180725"</f>
        <v>202209180725</v>
      </c>
      <c r="D207" s="8">
        <v>74.33</v>
      </c>
      <c r="E207" s="6" t="s">
        <v>6</v>
      </c>
    </row>
    <row r="208" s="1" customFormat="1" customHeight="1" spans="1:5">
      <c r="A208" s="6">
        <v>206</v>
      </c>
      <c r="B208" s="7" t="str">
        <f t="shared" ref="B208:B213" si="43">"2022012"</f>
        <v>2022012</v>
      </c>
      <c r="C208" s="7" t="str">
        <f>"202209180726"</f>
        <v>202209180726</v>
      </c>
      <c r="D208" s="8">
        <v>60.99</v>
      </c>
      <c r="E208" s="6" t="s">
        <v>6</v>
      </c>
    </row>
    <row r="209" s="1" customFormat="1" customHeight="1" spans="1:5">
      <c r="A209" s="6">
        <v>207</v>
      </c>
      <c r="B209" s="7" t="str">
        <f>"2022011"</f>
        <v>2022011</v>
      </c>
      <c r="C209" s="7" t="str">
        <f>"202209180727"</f>
        <v>202209180727</v>
      </c>
      <c r="D209" s="8">
        <v>78.68</v>
      </c>
      <c r="E209" s="6" t="s">
        <v>6</v>
      </c>
    </row>
    <row r="210" s="1" customFormat="1" customHeight="1" spans="1:5">
      <c r="A210" s="6">
        <v>208</v>
      </c>
      <c r="B210" s="7" t="str">
        <f t="shared" si="43"/>
        <v>2022012</v>
      </c>
      <c r="C210" s="7" t="str">
        <f>"202209180728"</f>
        <v>202209180728</v>
      </c>
      <c r="D210" s="8">
        <v>76.66</v>
      </c>
      <c r="E210" s="6" t="s">
        <v>6</v>
      </c>
    </row>
    <row r="211" s="1" customFormat="1" customHeight="1" spans="1:5">
      <c r="A211" s="6">
        <v>209</v>
      </c>
      <c r="B211" s="7" t="str">
        <f t="shared" si="43"/>
        <v>2022012</v>
      </c>
      <c r="C211" s="7" t="str">
        <f>"202209180729"</f>
        <v>202209180729</v>
      </c>
      <c r="D211" s="8">
        <v>0</v>
      </c>
      <c r="E211" s="6" t="s">
        <v>7</v>
      </c>
    </row>
    <row r="212" s="1" customFormat="1" customHeight="1" spans="1:5">
      <c r="A212" s="6">
        <v>210</v>
      </c>
      <c r="B212" s="7" t="str">
        <f t="shared" si="43"/>
        <v>2022012</v>
      </c>
      <c r="C212" s="7" t="str">
        <f>"202209180730"</f>
        <v>202209180730</v>
      </c>
      <c r="D212" s="8">
        <v>71.55</v>
      </c>
      <c r="E212" s="6" t="s">
        <v>6</v>
      </c>
    </row>
    <row r="213" s="1" customFormat="1" customHeight="1" spans="1:5">
      <c r="A213" s="6">
        <v>211</v>
      </c>
      <c r="B213" s="7" t="str">
        <f t="shared" si="43"/>
        <v>2022012</v>
      </c>
      <c r="C213" s="7" t="str">
        <f>"202209180801"</f>
        <v>202209180801</v>
      </c>
      <c r="D213" s="8">
        <v>0</v>
      </c>
      <c r="E213" s="6" t="s">
        <v>7</v>
      </c>
    </row>
    <row r="214" s="1" customFormat="1" customHeight="1" spans="1:5">
      <c r="A214" s="6">
        <v>212</v>
      </c>
      <c r="B214" s="7" t="str">
        <f t="shared" ref="B214:B219" si="44">"2022011"</f>
        <v>2022011</v>
      </c>
      <c r="C214" s="7" t="str">
        <f>"202209180802"</f>
        <v>202209180802</v>
      </c>
      <c r="D214" s="8">
        <v>0</v>
      </c>
      <c r="E214" s="6" t="s">
        <v>7</v>
      </c>
    </row>
    <row r="215" s="1" customFormat="1" customHeight="1" spans="1:5">
      <c r="A215" s="6">
        <v>213</v>
      </c>
      <c r="B215" s="7" t="str">
        <f t="shared" ref="B215:B217" si="45">"2022012"</f>
        <v>2022012</v>
      </c>
      <c r="C215" s="7" t="str">
        <f>"202209180803"</f>
        <v>202209180803</v>
      </c>
      <c r="D215" s="8">
        <v>0</v>
      </c>
      <c r="E215" s="6" t="s">
        <v>7</v>
      </c>
    </row>
    <row r="216" s="1" customFormat="1" customHeight="1" spans="1:5">
      <c r="A216" s="6">
        <v>214</v>
      </c>
      <c r="B216" s="7" t="str">
        <f t="shared" si="45"/>
        <v>2022012</v>
      </c>
      <c r="C216" s="7" t="str">
        <f>"202209180804"</f>
        <v>202209180804</v>
      </c>
      <c r="D216" s="8">
        <v>66.05</v>
      </c>
      <c r="E216" s="6" t="s">
        <v>6</v>
      </c>
    </row>
    <row r="217" s="1" customFormat="1" customHeight="1" spans="1:5">
      <c r="A217" s="6">
        <v>215</v>
      </c>
      <c r="B217" s="7" t="str">
        <f t="shared" si="45"/>
        <v>2022012</v>
      </c>
      <c r="C217" s="7" t="str">
        <f>"202209180805"</f>
        <v>202209180805</v>
      </c>
      <c r="D217" s="8">
        <v>73.98</v>
      </c>
      <c r="E217" s="6" t="s">
        <v>6</v>
      </c>
    </row>
    <row r="218" s="1" customFormat="1" customHeight="1" spans="1:5">
      <c r="A218" s="6">
        <v>216</v>
      </c>
      <c r="B218" s="7" t="str">
        <f t="shared" si="44"/>
        <v>2022011</v>
      </c>
      <c r="C218" s="7" t="str">
        <f>"202209180806"</f>
        <v>202209180806</v>
      </c>
      <c r="D218" s="8">
        <v>67.36</v>
      </c>
      <c r="E218" s="6" t="s">
        <v>6</v>
      </c>
    </row>
    <row r="219" s="1" customFormat="1" customHeight="1" spans="1:5">
      <c r="A219" s="6">
        <v>217</v>
      </c>
      <c r="B219" s="7" t="str">
        <f t="shared" si="44"/>
        <v>2022011</v>
      </c>
      <c r="C219" s="7" t="str">
        <f>"202209180807"</f>
        <v>202209180807</v>
      </c>
      <c r="D219" s="8">
        <v>66.51</v>
      </c>
      <c r="E219" s="6" t="s">
        <v>6</v>
      </c>
    </row>
    <row r="220" s="1" customFormat="1" customHeight="1" spans="1:5">
      <c r="A220" s="6">
        <v>218</v>
      </c>
      <c r="B220" s="7" t="str">
        <f t="shared" ref="B220:B223" si="46">"2022012"</f>
        <v>2022012</v>
      </c>
      <c r="C220" s="7" t="str">
        <f>"202209180808"</f>
        <v>202209180808</v>
      </c>
      <c r="D220" s="8">
        <v>0</v>
      </c>
      <c r="E220" s="6" t="s">
        <v>7</v>
      </c>
    </row>
    <row r="221" s="1" customFormat="1" customHeight="1" spans="1:5">
      <c r="A221" s="6">
        <v>219</v>
      </c>
      <c r="B221" s="7" t="str">
        <f t="shared" si="46"/>
        <v>2022012</v>
      </c>
      <c r="C221" s="7" t="str">
        <f>"202209180809"</f>
        <v>202209180809</v>
      </c>
      <c r="D221" s="8">
        <v>75.29</v>
      </c>
      <c r="E221" s="6" t="s">
        <v>6</v>
      </c>
    </row>
    <row r="222" s="1" customFormat="1" customHeight="1" spans="1:5">
      <c r="A222" s="6">
        <v>220</v>
      </c>
      <c r="B222" s="7" t="str">
        <f t="shared" si="46"/>
        <v>2022012</v>
      </c>
      <c r="C222" s="7" t="str">
        <f>"202209180810"</f>
        <v>202209180810</v>
      </c>
      <c r="D222" s="8">
        <v>68.11</v>
      </c>
      <c r="E222" s="6" t="s">
        <v>6</v>
      </c>
    </row>
    <row r="223" s="1" customFormat="1" customHeight="1" spans="1:5">
      <c r="A223" s="6">
        <v>221</v>
      </c>
      <c r="B223" s="7" t="str">
        <f t="shared" si="46"/>
        <v>2022012</v>
      </c>
      <c r="C223" s="7" t="str">
        <f>"202209180811"</f>
        <v>202209180811</v>
      </c>
      <c r="D223" s="8">
        <v>67.53</v>
      </c>
      <c r="E223" s="6" t="s">
        <v>6</v>
      </c>
    </row>
    <row r="224" s="1" customFormat="1" customHeight="1" spans="1:5">
      <c r="A224" s="6">
        <v>222</v>
      </c>
      <c r="B224" s="7" t="str">
        <f>"2022011"</f>
        <v>2022011</v>
      </c>
      <c r="C224" s="7" t="str">
        <f>"202209180812"</f>
        <v>202209180812</v>
      </c>
      <c r="D224" s="8">
        <v>61.46</v>
      </c>
      <c r="E224" s="6" t="s">
        <v>6</v>
      </c>
    </row>
    <row r="225" s="1" customFormat="1" customHeight="1" spans="1:5">
      <c r="A225" s="6">
        <v>223</v>
      </c>
      <c r="B225" s="7" t="str">
        <f>"2022011"</f>
        <v>2022011</v>
      </c>
      <c r="C225" s="7" t="str">
        <f>"202209180813"</f>
        <v>202209180813</v>
      </c>
      <c r="D225" s="8">
        <v>80.33</v>
      </c>
      <c r="E225" s="6" t="s">
        <v>6</v>
      </c>
    </row>
    <row r="226" s="1" customFormat="1" customHeight="1" spans="1:5">
      <c r="A226" s="6">
        <v>224</v>
      </c>
      <c r="B226" s="7" t="str">
        <f t="shared" ref="B226:B229" si="47">"2022012"</f>
        <v>2022012</v>
      </c>
      <c r="C226" s="7" t="str">
        <f>"202209180814"</f>
        <v>202209180814</v>
      </c>
      <c r="D226" s="8">
        <v>0</v>
      </c>
      <c r="E226" s="6" t="s">
        <v>7</v>
      </c>
    </row>
    <row r="227" s="1" customFormat="1" customHeight="1" spans="1:5">
      <c r="A227" s="6">
        <v>225</v>
      </c>
      <c r="B227" s="7" t="str">
        <f t="shared" si="47"/>
        <v>2022012</v>
      </c>
      <c r="C227" s="7" t="str">
        <f>"202209180815"</f>
        <v>202209180815</v>
      </c>
      <c r="D227" s="8">
        <v>68.23</v>
      </c>
      <c r="E227" s="6" t="s">
        <v>6</v>
      </c>
    </row>
    <row r="228" s="1" customFormat="1" customHeight="1" spans="1:5">
      <c r="A228" s="6">
        <v>226</v>
      </c>
      <c r="B228" s="7" t="str">
        <f t="shared" si="47"/>
        <v>2022012</v>
      </c>
      <c r="C228" s="7" t="str">
        <f>"202209180816"</f>
        <v>202209180816</v>
      </c>
      <c r="D228" s="8">
        <v>79.14</v>
      </c>
      <c r="E228" s="6" t="s">
        <v>6</v>
      </c>
    </row>
    <row r="229" s="1" customFormat="1" customHeight="1" spans="1:5">
      <c r="A229" s="6">
        <v>227</v>
      </c>
      <c r="B229" s="7" t="str">
        <f t="shared" si="47"/>
        <v>2022012</v>
      </c>
      <c r="C229" s="7" t="str">
        <f>"202209180817"</f>
        <v>202209180817</v>
      </c>
      <c r="D229" s="8">
        <v>0</v>
      </c>
      <c r="E229" s="6" t="s">
        <v>7</v>
      </c>
    </row>
    <row r="230" s="1" customFormat="1" customHeight="1" spans="1:5">
      <c r="A230" s="6">
        <v>228</v>
      </c>
      <c r="B230" s="7" t="str">
        <f t="shared" ref="B230:B232" si="48">"2022011"</f>
        <v>2022011</v>
      </c>
      <c r="C230" s="7" t="str">
        <f>"202209180818"</f>
        <v>202209180818</v>
      </c>
      <c r="D230" s="8">
        <v>0</v>
      </c>
      <c r="E230" s="6" t="s">
        <v>7</v>
      </c>
    </row>
    <row r="231" s="1" customFormat="1" customHeight="1" spans="1:5">
      <c r="A231" s="6">
        <v>229</v>
      </c>
      <c r="B231" s="7" t="str">
        <f t="shared" si="48"/>
        <v>2022011</v>
      </c>
      <c r="C231" s="7" t="str">
        <f>"202209180819"</f>
        <v>202209180819</v>
      </c>
      <c r="D231" s="8">
        <v>63.45</v>
      </c>
      <c r="E231" s="6" t="s">
        <v>6</v>
      </c>
    </row>
    <row r="232" s="1" customFormat="1" customHeight="1" spans="1:5">
      <c r="A232" s="6">
        <v>230</v>
      </c>
      <c r="B232" s="7" t="str">
        <f t="shared" si="48"/>
        <v>2022011</v>
      </c>
      <c r="C232" s="7" t="str">
        <f>"202209180820"</f>
        <v>202209180820</v>
      </c>
      <c r="D232" s="8">
        <v>76.85</v>
      </c>
      <c r="E232" s="6" t="s">
        <v>6</v>
      </c>
    </row>
    <row r="233" s="1" customFormat="1" customHeight="1" spans="1:5">
      <c r="A233" s="6">
        <v>231</v>
      </c>
      <c r="B233" s="7" t="str">
        <f t="shared" ref="B233:B236" si="49">"2022012"</f>
        <v>2022012</v>
      </c>
      <c r="C233" s="7" t="str">
        <f>"202209180821"</f>
        <v>202209180821</v>
      </c>
      <c r="D233" s="8">
        <v>72.21</v>
      </c>
      <c r="E233" s="6" t="s">
        <v>6</v>
      </c>
    </row>
    <row r="234" s="1" customFormat="1" customHeight="1" spans="1:5">
      <c r="A234" s="6">
        <v>232</v>
      </c>
      <c r="B234" s="7" t="str">
        <f t="shared" si="49"/>
        <v>2022012</v>
      </c>
      <c r="C234" s="7" t="str">
        <f>"202209180822"</f>
        <v>202209180822</v>
      </c>
      <c r="D234" s="8">
        <v>0</v>
      </c>
      <c r="E234" s="6" t="s">
        <v>7</v>
      </c>
    </row>
    <row r="235" s="1" customFormat="1" customHeight="1" spans="1:5">
      <c r="A235" s="6">
        <v>233</v>
      </c>
      <c r="B235" s="7" t="str">
        <f t="shared" si="49"/>
        <v>2022012</v>
      </c>
      <c r="C235" s="7" t="str">
        <f>"202209180823"</f>
        <v>202209180823</v>
      </c>
      <c r="D235" s="8">
        <v>74.21</v>
      </c>
      <c r="E235" s="6" t="s">
        <v>6</v>
      </c>
    </row>
    <row r="236" s="1" customFormat="1" customHeight="1" spans="1:5">
      <c r="A236" s="6">
        <v>234</v>
      </c>
      <c r="B236" s="7" t="str">
        <f t="shared" si="49"/>
        <v>2022012</v>
      </c>
      <c r="C236" s="7" t="str">
        <f>"202209180824"</f>
        <v>202209180824</v>
      </c>
      <c r="D236" s="8">
        <v>0</v>
      </c>
      <c r="E236" s="6" t="s">
        <v>7</v>
      </c>
    </row>
    <row r="237" s="1" customFormat="1" customHeight="1" spans="1:5">
      <c r="A237" s="6">
        <v>235</v>
      </c>
      <c r="B237" s="7" t="str">
        <f t="shared" ref="B237:B240" si="50">"2022011"</f>
        <v>2022011</v>
      </c>
      <c r="C237" s="7" t="str">
        <f>"202209180825"</f>
        <v>202209180825</v>
      </c>
      <c r="D237" s="8">
        <v>77.56</v>
      </c>
      <c r="E237" s="6" t="s">
        <v>6</v>
      </c>
    </row>
    <row r="238" s="1" customFormat="1" customHeight="1" spans="1:5">
      <c r="A238" s="6">
        <v>236</v>
      </c>
      <c r="B238" s="7" t="str">
        <f t="shared" ref="B238:B242" si="51">"2022012"</f>
        <v>2022012</v>
      </c>
      <c r="C238" s="7" t="str">
        <f>"202209180826"</f>
        <v>202209180826</v>
      </c>
      <c r="D238" s="8">
        <v>77.03</v>
      </c>
      <c r="E238" s="6" t="s">
        <v>6</v>
      </c>
    </row>
    <row r="239" s="1" customFormat="1" customHeight="1" spans="1:5">
      <c r="A239" s="6">
        <v>237</v>
      </c>
      <c r="B239" s="7" t="str">
        <f t="shared" si="50"/>
        <v>2022011</v>
      </c>
      <c r="C239" s="7" t="str">
        <f>"202209180827"</f>
        <v>202209180827</v>
      </c>
      <c r="D239" s="8">
        <v>64.12</v>
      </c>
      <c r="E239" s="6" t="s">
        <v>6</v>
      </c>
    </row>
    <row r="240" s="1" customFormat="1" customHeight="1" spans="1:5">
      <c r="A240" s="6">
        <v>238</v>
      </c>
      <c r="B240" s="7" t="str">
        <f t="shared" si="50"/>
        <v>2022011</v>
      </c>
      <c r="C240" s="7" t="str">
        <f>"202209180828"</f>
        <v>202209180828</v>
      </c>
      <c r="D240" s="8">
        <v>70.55</v>
      </c>
      <c r="E240" s="6" t="s">
        <v>6</v>
      </c>
    </row>
    <row r="241" s="1" customFormat="1" customHeight="1" spans="1:5">
      <c r="A241" s="6">
        <v>239</v>
      </c>
      <c r="B241" s="7" t="str">
        <f t="shared" si="51"/>
        <v>2022012</v>
      </c>
      <c r="C241" s="7" t="str">
        <f>"202209180829"</f>
        <v>202209180829</v>
      </c>
      <c r="D241" s="8">
        <v>54.51</v>
      </c>
      <c r="E241" s="6" t="s">
        <v>6</v>
      </c>
    </row>
    <row r="242" s="1" customFormat="1" customHeight="1" spans="1:5">
      <c r="A242" s="6">
        <v>240</v>
      </c>
      <c r="B242" s="7" t="str">
        <f t="shared" si="51"/>
        <v>2022012</v>
      </c>
      <c r="C242" s="7" t="str">
        <f>"202209180830"</f>
        <v>202209180830</v>
      </c>
      <c r="D242" s="8">
        <v>0</v>
      </c>
      <c r="E242" s="6" t="s">
        <v>7</v>
      </c>
    </row>
    <row r="243" s="1" customFormat="1" customHeight="1" spans="1:5">
      <c r="A243" s="6">
        <v>241</v>
      </c>
      <c r="B243" s="7" t="str">
        <f t="shared" ref="B243:B247" si="52">"2022011"</f>
        <v>2022011</v>
      </c>
      <c r="C243" s="7" t="str">
        <f>"202209180901"</f>
        <v>202209180901</v>
      </c>
      <c r="D243" s="8">
        <v>73.26</v>
      </c>
      <c r="E243" s="6" t="s">
        <v>6</v>
      </c>
    </row>
    <row r="244" s="1" customFormat="1" customHeight="1" spans="1:5">
      <c r="A244" s="6">
        <v>242</v>
      </c>
      <c r="B244" s="7" t="str">
        <f t="shared" si="52"/>
        <v>2022011</v>
      </c>
      <c r="C244" s="7" t="str">
        <f>"202209180902"</f>
        <v>202209180902</v>
      </c>
      <c r="D244" s="8">
        <v>79</v>
      </c>
      <c r="E244" s="6" t="s">
        <v>6</v>
      </c>
    </row>
    <row r="245" s="1" customFormat="1" customHeight="1" spans="1:5">
      <c r="A245" s="6">
        <v>243</v>
      </c>
      <c r="B245" s="7" t="str">
        <f t="shared" si="52"/>
        <v>2022011</v>
      </c>
      <c r="C245" s="7" t="str">
        <f>"202209180903"</f>
        <v>202209180903</v>
      </c>
      <c r="D245" s="8">
        <v>76.77</v>
      </c>
      <c r="E245" s="6" t="s">
        <v>6</v>
      </c>
    </row>
    <row r="246" s="1" customFormat="1" customHeight="1" spans="1:5">
      <c r="A246" s="6">
        <v>244</v>
      </c>
      <c r="B246" s="7" t="str">
        <f t="shared" si="52"/>
        <v>2022011</v>
      </c>
      <c r="C246" s="7" t="str">
        <f>"202209180904"</f>
        <v>202209180904</v>
      </c>
      <c r="D246" s="8">
        <v>68.98</v>
      </c>
      <c r="E246" s="6" t="s">
        <v>6</v>
      </c>
    </row>
    <row r="247" s="1" customFormat="1" customHeight="1" spans="1:5">
      <c r="A247" s="6">
        <v>245</v>
      </c>
      <c r="B247" s="7" t="str">
        <f t="shared" si="52"/>
        <v>2022011</v>
      </c>
      <c r="C247" s="7" t="str">
        <f>"202209180905"</f>
        <v>202209180905</v>
      </c>
      <c r="D247" s="8">
        <v>71.4</v>
      </c>
      <c r="E247" s="6" t="s">
        <v>6</v>
      </c>
    </row>
    <row r="248" s="1" customFormat="1" customHeight="1" spans="1:5">
      <c r="A248" s="6">
        <v>246</v>
      </c>
      <c r="B248" s="7" t="str">
        <f t="shared" ref="B248:B253" si="53">"2022012"</f>
        <v>2022012</v>
      </c>
      <c r="C248" s="7" t="str">
        <f>"202209180906"</f>
        <v>202209180906</v>
      </c>
      <c r="D248" s="8">
        <v>75.85</v>
      </c>
      <c r="E248" s="6" t="s">
        <v>6</v>
      </c>
    </row>
    <row r="249" s="1" customFormat="1" customHeight="1" spans="1:5">
      <c r="A249" s="6">
        <v>247</v>
      </c>
      <c r="B249" s="7" t="str">
        <f t="shared" si="53"/>
        <v>2022012</v>
      </c>
      <c r="C249" s="7" t="str">
        <f>"202209180907"</f>
        <v>202209180907</v>
      </c>
      <c r="D249" s="8">
        <v>68.78</v>
      </c>
      <c r="E249" s="6" t="s">
        <v>6</v>
      </c>
    </row>
    <row r="250" s="1" customFormat="1" customHeight="1" spans="1:5">
      <c r="A250" s="6">
        <v>248</v>
      </c>
      <c r="B250" s="7" t="str">
        <f t="shared" si="53"/>
        <v>2022012</v>
      </c>
      <c r="C250" s="7" t="str">
        <f>"202209180908"</f>
        <v>202209180908</v>
      </c>
      <c r="D250" s="8">
        <v>74.69</v>
      </c>
      <c r="E250" s="6" t="s">
        <v>6</v>
      </c>
    </row>
    <row r="251" s="1" customFormat="1" customHeight="1" spans="1:5">
      <c r="A251" s="6">
        <v>249</v>
      </c>
      <c r="B251" s="7" t="str">
        <f t="shared" si="53"/>
        <v>2022012</v>
      </c>
      <c r="C251" s="7" t="str">
        <f>"202209180909"</f>
        <v>202209180909</v>
      </c>
      <c r="D251" s="8">
        <v>52.68</v>
      </c>
      <c r="E251" s="6" t="s">
        <v>6</v>
      </c>
    </row>
    <row r="252" s="1" customFormat="1" customHeight="1" spans="1:5">
      <c r="A252" s="6">
        <v>250</v>
      </c>
      <c r="B252" s="7" t="str">
        <f t="shared" si="53"/>
        <v>2022012</v>
      </c>
      <c r="C252" s="7" t="str">
        <f>"202209180910"</f>
        <v>202209180910</v>
      </c>
      <c r="D252" s="8">
        <v>73.02</v>
      </c>
      <c r="E252" s="6" t="s">
        <v>6</v>
      </c>
    </row>
    <row r="253" s="1" customFormat="1" customHeight="1" spans="1:5">
      <c r="A253" s="6">
        <v>251</v>
      </c>
      <c r="B253" s="7" t="str">
        <f t="shared" si="53"/>
        <v>2022012</v>
      </c>
      <c r="C253" s="7" t="str">
        <f>"202209180911"</f>
        <v>202209180911</v>
      </c>
      <c r="D253" s="8">
        <v>73.29</v>
      </c>
      <c r="E253" s="6" t="s">
        <v>6</v>
      </c>
    </row>
    <row r="254" s="1" customFormat="1" customHeight="1" spans="1:5">
      <c r="A254" s="6">
        <v>252</v>
      </c>
      <c r="B254" s="7" t="str">
        <f>"2022011"</f>
        <v>2022011</v>
      </c>
      <c r="C254" s="7" t="str">
        <f>"202209180912"</f>
        <v>202209180912</v>
      </c>
      <c r="D254" s="8">
        <v>63.76</v>
      </c>
      <c r="E254" s="6" t="s">
        <v>6</v>
      </c>
    </row>
    <row r="255" s="1" customFormat="1" customHeight="1" spans="1:5">
      <c r="A255" s="6">
        <v>253</v>
      </c>
      <c r="B255" s="7" t="str">
        <f>"2022011"</f>
        <v>2022011</v>
      </c>
      <c r="C255" s="7" t="str">
        <f>"202209180913"</f>
        <v>202209180913</v>
      </c>
      <c r="D255" s="8">
        <v>71.07</v>
      </c>
      <c r="E255" s="6" t="s">
        <v>6</v>
      </c>
    </row>
    <row r="256" s="1" customFormat="1" customHeight="1" spans="1:5">
      <c r="A256" s="6">
        <v>254</v>
      </c>
      <c r="B256" s="7" t="str">
        <f t="shared" ref="B256:B269" si="54">"2022012"</f>
        <v>2022012</v>
      </c>
      <c r="C256" s="7" t="str">
        <f>"202209180914"</f>
        <v>202209180914</v>
      </c>
      <c r="D256" s="8">
        <v>67.2</v>
      </c>
      <c r="E256" s="6" t="s">
        <v>6</v>
      </c>
    </row>
    <row r="257" s="1" customFormat="1" customHeight="1" spans="1:5">
      <c r="A257" s="6">
        <v>255</v>
      </c>
      <c r="B257" s="7" t="str">
        <f t="shared" si="54"/>
        <v>2022012</v>
      </c>
      <c r="C257" s="7" t="str">
        <f>"202209180915"</f>
        <v>202209180915</v>
      </c>
      <c r="D257" s="8">
        <v>0</v>
      </c>
      <c r="E257" s="6" t="s">
        <v>7</v>
      </c>
    </row>
    <row r="258" s="1" customFormat="1" customHeight="1" spans="1:5">
      <c r="A258" s="6">
        <v>256</v>
      </c>
      <c r="B258" s="7" t="str">
        <f t="shared" si="54"/>
        <v>2022012</v>
      </c>
      <c r="C258" s="7" t="str">
        <f>"202209180916"</f>
        <v>202209180916</v>
      </c>
      <c r="D258" s="8">
        <v>72.88</v>
      </c>
      <c r="E258" s="6" t="s">
        <v>6</v>
      </c>
    </row>
    <row r="259" s="1" customFormat="1" customHeight="1" spans="1:5">
      <c r="A259" s="6">
        <v>257</v>
      </c>
      <c r="B259" s="7" t="str">
        <f t="shared" si="54"/>
        <v>2022012</v>
      </c>
      <c r="C259" s="7" t="str">
        <f>"202209180917"</f>
        <v>202209180917</v>
      </c>
      <c r="D259" s="8">
        <v>74.19</v>
      </c>
      <c r="E259" s="6" t="s">
        <v>6</v>
      </c>
    </row>
    <row r="260" s="1" customFormat="1" customHeight="1" spans="1:5">
      <c r="A260" s="6">
        <v>258</v>
      </c>
      <c r="B260" s="7" t="str">
        <f t="shared" si="54"/>
        <v>2022012</v>
      </c>
      <c r="C260" s="7" t="str">
        <f>"202209180918"</f>
        <v>202209180918</v>
      </c>
      <c r="D260" s="8">
        <v>62.64</v>
      </c>
      <c r="E260" s="6" t="s">
        <v>6</v>
      </c>
    </row>
    <row r="261" s="1" customFormat="1" customHeight="1" spans="1:5">
      <c r="A261" s="6">
        <v>259</v>
      </c>
      <c r="B261" s="7" t="str">
        <f t="shared" si="54"/>
        <v>2022012</v>
      </c>
      <c r="C261" s="7" t="str">
        <f>"202209180919"</f>
        <v>202209180919</v>
      </c>
      <c r="D261" s="8">
        <v>0</v>
      </c>
      <c r="E261" s="6" t="s">
        <v>7</v>
      </c>
    </row>
    <row r="262" s="1" customFormat="1" customHeight="1" spans="1:5">
      <c r="A262" s="6">
        <v>260</v>
      </c>
      <c r="B262" s="7" t="str">
        <f t="shared" si="54"/>
        <v>2022012</v>
      </c>
      <c r="C262" s="7" t="str">
        <f>"202209180920"</f>
        <v>202209180920</v>
      </c>
      <c r="D262" s="8">
        <v>70.34</v>
      </c>
      <c r="E262" s="6" t="s">
        <v>6</v>
      </c>
    </row>
    <row r="263" s="1" customFormat="1" customHeight="1" spans="1:5">
      <c r="A263" s="6">
        <v>261</v>
      </c>
      <c r="B263" s="7" t="str">
        <f t="shared" si="54"/>
        <v>2022012</v>
      </c>
      <c r="C263" s="7" t="str">
        <f>"202209180921"</f>
        <v>202209180921</v>
      </c>
      <c r="D263" s="8">
        <v>67.15</v>
      </c>
      <c r="E263" s="6" t="s">
        <v>6</v>
      </c>
    </row>
    <row r="264" s="1" customFormat="1" customHeight="1" spans="1:5">
      <c r="A264" s="6">
        <v>262</v>
      </c>
      <c r="B264" s="7" t="str">
        <f t="shared" si="54"/>
        <v>2022012</v>
      </c>
      <c r="C264" s="7" t="str">
        <f>"202209180922"</f>
        <v>202209180922</v>
      </c>
      <c r="D264" s="8">
        <v>0</v>
      </c>
      <c r="E264" s="6" t="s">
        <v>7</v>
      </c>
    </row>
    <row r="265" s="1" customFormat="1" customHeight="1" spans="1:5">
      <c r="A265" s="6">
        <v>263</v>
      </c>
      <c r="B265" s="7" t="str">
        <f t="shared" si="54"/>
        <v>2022012</v>
      </c>
      <c r="C265" s="7" t="str">
        <f>"202209180923"</f>
        <v>202209180923</v>
      </c>
      <c r="D265" s="8">
        <v>62.23</v>
      </c>
      <c r="E265" s="6" t="s">
        <v>6</v>
      </c>
    </row>
    <row r="266" s="1" customFormat="1" customHeight="1" spans="1:5">
      <c r="A266" s="6">
        <v>264</v>
      </c>
      <c r="B266" s="7" t="str">
        <f t="shared" si="54"/>
        <v>2022012</v>
      </c>
      <c r="C266" s="7" t="str">
        <f>"202209180924"</f>
        <v>202209180924</v>
      </c>
      <c r="D266" s="8">
        <v>69.53</v>
      </c>
      <c r="E266" s="6" t="s">
        <v>6</v>
      </c>
    </row>
    <row r="267" s="1" customFormat="1" customHeight="1" spans="1:5">
      <c r="A267" s="6">
        <v>265</v>
      </c>
      <c r="B267" s="7" t="str">
        <f t="shared" si="54"/>
        <v>2022012</v>
      </c>
      <c r="C267" s="7" t="str">
        <f>"202209180925"</f>
        <v>202209180925</v>
      </c>
      <c r="D267" s="8">
        <v>74.78</v>
      </c>
      <c r="E267" s="6" t="s">
        <v>6</v>
      </c>
    </row>
    <row r="268" s="1" customFormat="1" customHeight="1" spans="1:5">
      <c r="A268" s="6">
        <v>266</v>
      </c>
      <c r="B268" s="7" t="str">
        <f t="shared" si="54"/>
        <v>2022012</v>
      </c>
      <c r="C268" s="7" t="str">
        <f>"202209180926"</f>
        <v>202209180926</v>
      </c>
      <c r="D268" s="8">
        <v>0</v>
      </c>
      <c r="E268" s="6" t="s">
        <v>7</v>
      </c>
    </row>
    <row r="269" s="1" customFormat="1" customHeight="1" spans="1:5">
      <c r="A269" s="6">
        <v>267</v>
      </c>
      <c r="B269" s="7" t="str">
        <f t="shared" si="54"/>
        <v>2022012</v>
      </c>
      <c r="C269" s="7" t="str">
        <f>"202209180927"</f>
        <v>202209180927</v>
      </c>
      <c r="D269" s="8">
        <v>78.72</v>
      </c>
      <c r="E269" s="6" t="s">
        <v>6</v>
      </c>
    </row>
    <row r="270" s="1" customFormat="1" customHeight="1" spans="1:5">
      <c r="A270" s="6">
        <v>268</v>
      </c>
      <c r="B270" s="7" t="str">
        <f t="shared" ref="B270:B273" si="55">"2022011"</f>
        <v>2022011</v>
      </c>
      <c r="C270" s="7" t="str">
        <f>"202209180928"</f>
        <v>202209180928</v>
      </c>
      <c r="D270" s="8">
        <v>0</v>
      </c>
      <c r="E270" s="6" t="s">
        <v>7</v>
      </c>
    </row>
    <row r="271" s="1" customFormat="1" customHeight="1" spans="1:5">
      <c r="A271" s="6">
        <v>269</v>
      </c>
      <c r="B271" s="7" t="str">
        <f t="shared" si="55"/>
        <v>2022011</v>
      </c>
      <c r="C271" s="7" t="str">
        <f>"202209180929"</f>
        <v>202209180929</v>
      </c>
      <c r="D271" s="8">
        <v>72.32</v>
      </c>
      <c r="E271" s="6" t="s">
        <v>6</v>
      </c>
    </row>
    <row r="272" s="1" customFormat="1" customHeight="1" spans="1:5">
      <c r="A272" s="6">
        <v>270</v>
      </c>
      <c r="B272" s="7" t="str">
        <f t="shared" ref="B272:B275" si="56">"2022012"</f>
        <v>2022012</v>
      </c>
      <c r="C272" s="7" t="str">
        <f>"202209180930"</f>
        <v>202209180930</v>
      </c>
      <c r="D272" s="8">
        <v>59.32</v>
      </c>
      <c r="E272" s="6" t="s">
        <v>6</v>
      </c>
    </row>
    <row r="273" s="1" customFormat="1" customHeight="1" spans="1:5">
      <c r="A273" s="6">
        <v>271</v>
      </c>
      <c r="B273" s="7" t="str">
        <f t="shared" si="55"/>
        <v>2022011</v>
      </c>
      <c r="C273" s="7" t="str">
        <f>"202209181001"</f>
        <v>202209181001</v>
      </c>
      <c r="D273" s="8">
        <v>67.51</v>
      </c>
      <c r="E273" s="6" t="s">
        <v>6</v>
      </c>
    </row>
    <row r="274" s="1" customFormat="1" customHeight="1" spans="1:5">
      <c r="A274" s="6">
        <v>272</v>
      </c>
      <c r="B274" s="7" t="str">
        <f t="shared" si="56"/>
        <v>2022012</v>
      </c>
      <c r="C274" s="7" t="str">
        <f>"202209181002"</f>
        <v>202209181002</v>
      </c>
      <c r="D274" s="8">
        <v>77.54</v>
      </c>
      <c r="E274" s="6" t="s">
        <v>6</v>
      </c>
    </row>
    <row r="275" s="1" customFormat="1" customHeight="1" spans="1:5">
      <c r="A275" s="6">
        <v>273</v>
      </c>
      <c r="B275" s="7" t="str">
        <f t="shared" si="56"/>
        <v>2022012</v>
      </c>
      <c r="C275" s="7" t="str">
        <f>"202209181003"</f>
        <v>202209181003</v>
      </c>
      <c r="D275" s="8">
        <v>0</v>
      </c>
      <c r="E275" s="6" t="s">
        <v>7</v>
      </c>
    </row>
    <row r="276" s="1" customFormat="1" customHeight="1" spans="1:5">
      <c r="A276" s="6">
        <v>274</v>
      </c>
      <c r="B276" s="7" t="str">
        <f t="shared" ref="B276:B279" si="57">"2022011"</f>
        <v>2022011</v>
      </c>
      <c r="C276" s="7" t="str">
        <f>"202209181004"</f>
        <v>202209181004</v>
      </c>
      <c r="D276" s="8">
        <v>70.24</v>
      </c>
      <c r="E276" s="6" t="s">
        <v>6</v>
      </c>
    </row>
    <row r="277" s="1" customFormat="1" customHeight="1" spans="1:5">
      <c r="A277" s="6">
        <v>275</v>
      </c>
      <c r="B277" s="7" t="str">
        <f t="shared" si="57"/>
        <v>2022011</v>
      </c>
      <c r="C277" s="7" t="str">
        <f>"202209181005"</f>
        <v>202209181005</v>
      </c>
      <c r="D277" s="8">
        <v>0</v>
      </c>
      <c r="E277" s="6" t="s">
        <v>7</v>
      </c>
    </row>
    <row r="278" s="1" customFormat="1" customHeight="1" spans="1:5">
      <c r="A278" s="6">
        <v>276</v>
      </c>
      <c r="B278" s="7" t="str">
        <f t="shared" si="57"/>
        <v>2022011</v>
      </c>
      <c r="C278" s="7" t="str">
        <f>"202209181006"</f>
        <v>202209181006</v>
      </c>
      <c r="D278" s="8">
        <v>67.57</v>
      </c>
      <c r="E278" s="6" t="s">
        <v>6</v>
      </c>
    </row>
    <row r="279" s="1" customFormat="1" customHeight="1" spans="1:5">
      <c r="A279" s="6">
        <v>277</v>
      </c>
      <c r="B279" s="7" t="str">
        <f t="shared" si="57"/>
        <v>2022011</v>
      </c>
      <c r="C279" s="7" t="str">
        <f>"202209181007"</f>
        <v>202209181007</v>
      </c>
      <c r="D279" s="8">
        <v>66.84</v>
      </c>
      <c r="E279" s="6" t="s">
        <v>6</v>
      </c>
    </row>
    <row r="280" s="1" customFormat="1" customHeight="1" spans="1:5">
      <c r="A280" s="6">
        <v>278</v>
      </c>
      <c r="B280" s="7" t="str">
        <f t="shared" ref="B280:B283" si="58">"2022012"</f>
        <v>2022012</v>
      </c>
      <c r="C280" s="7" t="str">
        <f>"202209181008"</f>
        <v>202209181008</v>
      </c>
      <c r="D280" s="8">
        <v>74.48</v>
      </c>
      <c r="E280" s="6" t="s">
        <v>6</v>
      </c>
    </row>
    <row r="281" s="1" customFormat="1" customHeight="1" spans="1:5">
      <c r="A281" s="6">
        <v>279</v>
      </c>
      <c r="B281" s="7" t="str">
        <f>"2022011"</f>
        <v>2022011</v>
      </c>
      <c r="C281" s="7" t="str">
        <f>"202209181009"</f>
        <v>202209181009</v>
      </c>
      <c r="D281" s="8">
        <v>75.46</v>
      </c>
      <c r="E281" s="6" t="s">
        <v>6</v>
      </c>
    </row>
    <row r="282" s="1" customFormat="1" customHeight="1" spans="1:5">
      <c r="A282" s="6">
        <v>280</v>
      </c>
      <c r="B282" s="7" t="str">
        <f t="shared" si="58"/>
        <v>2022012</v>
      </c>
      <c r="C282" s="7" t="str">
        <f>"202209181010"</f>
        <v>202209181010</v>
      </c>
      <c r="D282" s="8">
        <v>66.42</v>
      </c>
      <c r="E282" s="6" t="s">
        <v>6</v>
      </c>
    </row>
    <row r="283" s="1" customFormat="1" customHeight="1" spans="1:5">
      <c r="A283" s="6">
        <v>281</v>
      </c>
      <c r="B283" s="7" t="str">
        <f t="shared" si="58"/>
        <v>2022012</v>
      </c>
      <c r="C283" s="7" t="str">
        <f>"202209181011"</f>
        <v>202209181011</v>
      </c>
      <c r="D283" s="8">
        <v>72.17</v>
      </c>
      <c r="E283" s="6" t="s">
        <v>6</v>
      </c>
    </row>
    <row r="284" s="1" customFormat="1" customHeight="1" spans="1:5">
      <c r="A284" s="6">
        <v>282</v>
      </c>
      <c r="B284" s="7" t="str">
        <f>"2022011"</f>
        <v>2022011</v>
      </c>
      <c r="C284" s="7" t="str">
        <f>"202209181012"</f>
        <v>202209181012</v>
      </c>
      <c r="D284" s="8">
        <v>71.71</v>
      </c>
      <c r="E284" s="6" t="s">
        <v>6</v>
      </c>
    </row>
    <row r="285" s="1" customFormat="1" customHeight="1" spans="1:5">
      <c r="A285" s="6">
        <v>283</v>
      </c>
      <c r="B285" s="7" t="str">
        <f t="shared" ref="B285:B287" si="59">"2022012"</f>
        <v>2022012</v>
      </c>
      <c r="C285" s="7" t="str">
        <f>"202209181013"</f>
        <v>202209181013</v>
      </c>
      <c r="D285" s="8">
        <v>69.67</v>
      </c>
      <c r="E285" s="6" t="s">
        <v>6</v>
      </c>
    </row>
    <row r="286" s="1" customFormat="1" customHeight="1" spans="1:5">
      <c r="A286" s="6">
        <v>284</v>
      </c>
      <c r="B286" s="7" t="str">
        <f t="shared" si="59"/>
        <v>2022012</v>
      </c>
      <c r="C286" s="7" t="str">
        <f>"202209181014"</f>
        <v>202209181014</v>
      </c>
      <c r="D286" s="8">
        <v>71.65</v>
      </c>
      <c r="E286" s="6" t="s">
        <v>6</v>
      </c>
    </row>
    <row r="287" s="1" customFormat="1" customHeight="1" spans="1:5">
      <c r="A287" s="6">
        <v>285</v>
      </c>
      <c r="B287" s="7" t="str">
        <f t="shared" si="59"/>
        <v>2022012</v>
      </c>
      <c r="C287" s="7" t="str">
        <f>"202209181015"</f>
        <v>202209181015</v>
      </c>
      <c r="D287" s="8">
        <v>45.17</v>
      </c>
      <c r="E287" s="6" t="s">
        <v>6</v>
      </c>
    </row>
    <row r="288" s="1" customFormat="1" customHeight="1" spans="1:5">
      <c r="A288" s="6">
        <v>286</v>
      </c>
      <c r="B288" s="7" t="str">
        <f t="shared" ref="B288:B293" si="60">"2022011"</f>
        <v>2022011</v>
      </c>
      <c r="C288" s="7" t="str">
        <f>"202209181016"</f>
        <v>202209181016</v>
      </c>
      <c r="D288" s="8">
        <v>69.2</v>
      </c>
      <c r="E288" s="6" t="s">
        <v>6</v>
      </c>
    </row>
    <row r="289" s="1" customFormat="1" customHeight="1" spans="1:5">
      <c r="A289" s="6">
        <v>287</v>
      </c>
      <c r="B289" s="7" t="str">
        <f t="shared" ref="B289:B301" si="61">"2022012"</f>
        <v>2022012</v>
      </c>
      <c r="C289" s="7" t="str">
        <f>"202209181017"</f>
        <v>202209181017</v>
      </c>
      <c r="D289" s="8">
        <v>73.34</v>
      </c>
      <c r="E289" s="6" t="s">
        <v>6</v>
      </c>
    </row>
    <row r="290" s="1" customFormat="1" customHeight="1" spans="1:5">
      <c r="A290" s="6">
        <v>288</v>
      </c>
      <c r="B290" s="7" t="str">
        <f t="shared" si="60"/>
        <v>2022011</v>
      </c>
      <c r="C290" s="7" t="str">
        <f>"202209181018"</f>
        <v>202209181018</v>
      </c>
      <c r="D290" s="8">
        <v>64.71</v>
      </c>
      <c r="E290" s="6" t="s">
        <v>6</v>
      </c>
    </row>
    <row r="291" s="1" customFormat="1" customHeight="1" spans="1:5">
      <c r="A291" s="6">
        <v>289</v>
      </c>
      <c r="B291" s="7" t="str">
        <f t="shared" si="61"/>
        <v>2022012</v>
      </c>
      <c r="C291" s="7" t="str">
        <f>"202209181019"</f>
        <v>202209181019</v>
      </c>
      <c r="D291" s="8">
        <v>71.1</v>
      </c>
      <c r="E291" s="6" t="s">
        <v>6</v>
      </c>
    </row>
    <row r="292" s="1" customFormat="1" customHeight="1" spans="1:5">
      <c r="A292" s="6">
        <v>290</v>
      </c>
      <c r="B292" s="7" t="str">
        <f t="shared" si="60"/>
        <v>2022011</v>
      </c>
      <c r="C292" s="7" t="str">
        <f>"202209181020"</f>
        <v>202209181020</v>
      </c>
      <c r="D292" s="8">
        <v>80.48</v>
      </c>
      <c r="E292" s="6" t="s">
        <v>6</v>
      </c>
    </row>
    <row r="293" s="1" customFormat="1" customHeight="1" spans="1:5">
      <c r="A293" s="6">
        <v>291</v>
      </c>
      <c r="B293" s="7" t="str">
        <f t="shared" si="60"/>
        <v>2022011</v>
      </c>
      <c r="C293" s="7" t="str">
        <f>"202209181021"</f>
        <v>202209181021</v>
      </c>
      <c r="D293" s="8">
        <v>82.77</v>
      </c>
      <c r="E293" s="6" t="s">
        <v>6</v>
      </c>
    </row>
    <row r="294" s="1" customFormat="1" customHeight="1" spans="1:5">
      <c r="A294" s="6">
        <v>292</v>
      </c>
      <c r="B294" s="7" t="str">
        <f t="shared" si="61"/>
        <v>2022012</v>
      </c>
      <c r="C294" s="7" t="str">
        <f>"202209181022"</f>
        <v>202209181022</v>
      </c>
      <c r="D294" s="8">
        <v>80.75</v>
      </c>
      <c r="E294" s="6" t="s">
        <v>6</v>
      </c>
    </row>
    <row r="295" s="1" customFormat="1" customHeight="1" spans="1:5">
      <c r="A295" s="6">
        <v>293</v>
      </c>
      <c r="B295" s="7" t="str">
        <f t="shared" si="61"/>
        <v>2022012</v>
      </c>
      <c r="C295" s="7" t="str">
        <f>"202209181023"</f>
        <v>202209181023</v>
      </c>
      <c r="D295" s="8">
        <v>80.01</v>
      </c>
      <c r="E295" s="6" t="s">
        <v>6</v>
      </c>
    </row>
    <row r="296" s="1" customFormat="1" customHeight="1" spans="1:5">
      <c r="A296" s="6">
        <v>294</v>
      </c>
      <c r="B296" s="7" t="str">
        <f t="shared" si="61"/>
        <v>2022012</v>
      </c>
      <c r="C296" s="7" t="str">
        <f>"202209181024"</f>
        <v>202209181024</v>
      </c>
      <c r="D296" s="8">
        <v>73.25</v>
      </c>
      <c r="E296" s="6" t="s">
        <v>6</v>
      </c>
    </row>
    <row r="297" s="1" customFormat="1" customHeight="1" spans="1:5">
      <c r="A297" s="6">
        <v>295</v>
      </c>
      <c r="B297" s="7" t="str">
        <f t="shared" si="61"/>
        <v>2022012</v>
      </c>
      <c r="C297" s="7" t="str">
        <f>"202209181025"</f>
        <v>202209181025</v>
      </c>
      <c r="D297" s="8">
        <v>72.07</v>
      </c>
      <c r="E297" s="6" t="s">
        <v>6</v>
      </c>
    </row>
    <row r="298" s="1" customFormat="1" customHeight="1" spans="1:5">
      <c r="A298" s="6">
        <v>296</v>
      </c>
      <c r="B298" s="7" t="str">
        <f t="shared" si="61"/>
        <v>2022012</v>
      </c>
      <c r="C298" s="7" t="str">
        <f>"202209181026"</f>
        <v>202209181026</v>
      </c>
      <c r="D298" s="8">
        <v>0</v>
      </c>
      <c r="E298" s="6" t="s">
        <v>7</v>
      </c>
    </row>
    <row r="299" s="1" customFormat="1" customHeight="1" spans="1:5">
      <c r="A299" s="6">
        <v>297</v>
      </c>
      <c r="B299" s="7" t="str">
        <f t="shared" si="61"/>
        <v>2022012</v>
      </c>
      <c r="C299" s="7" t="str">
        <f>"202209181027"</f>
        <v>202209181027</v>
      </c>
      <c r="D299" s="8">
        <v>74.84</v>
      </c>
      <c r="E299" s="6" t="s">
        <v>6</v>
      </c>
    </row>
    <row r="300" s="1" customFormat="1" customHeight="1" spans="1:5">
      <c r="A300" s="6">
        <v>298</v>
      </c>
      <c r="B300" s="7" t="str">
        <f t="shared" si="61"/>
        <v>2022012</v>
      </c>
      <c r="C300" s="7" t="str">
        <f>"202209181028"</f>
        <v>202209181028</v>
      </c>
      <c r="D300" s="8">
        <v>68.23</v>
      </c>
      <c r="E300" s="6" t="s">
        <v>6</v>
      </c>
    </row>
    <row r="301" s="1" customFormat="1" customHeight="1" spans="1:5">
      <c r="A301" s="6">
        <v>299</v>
      </c>
      <c r="B301" s="7" t="str">
        <f t="shared" si="61"/>
        <v>2022012</v>
      </c>
      <c r="C301" s="7" t="str">
        <f>"202209181029"</f>
        <v>202209181029</v>
      </c>
      <c r="D301" s="8">
        <v>70.66</v>
      </c>
      <c r="E301" s="6" t="s">
        <v>6</v>
      </c>
    </row>
    <row r="302" s="1" customFormat="1" customHeight="1" spans="1:5">
      <c r="A302" s="6">
        <v>300</v>
      </c>
      <c r="B302" s="7" t="str">
        <f t="shared" ref="B302:B305" si="62">"2022011"</f>
        <v>2022011</v>
      </c>
      <c r="C302" s="7" t="str">
        <f>"202209181030"</f>
        <v>202209181030</v>
      </c>
      <c r="D302" s="8">
        <v>72.78</v>
      </c>
      <c r="E302" s="6" t="s">
        <v>6</v>
      </c>
    </row>
    <row r="303" s="1" customFormat="1" customHeight="1" spans="1:5">
      <c r="A303" s="6">
        <v>301</v>
      </c>
      <c r="B303" s="7" t="str">
        <f t="shared" si="62"/>
        <v>2022011</v>
      </c>
      <c r="C303" s="7" t="str">
        <f>"202209181101"</f>
        <v>202209181101</v>
      </c>
      <c r="D303" s="8">
        <v>73.16</v>
      </c>
      <c r="E303" s="6" t="s">
        <v>6</v>
      </c>
    </row>
    <row r="304" s="1" customFormat="1" customHeight="1" spans="1:5">
      <c r="A304" s="6">
        <v>302</v>
      </c>
      <c r="B304" s="7" t="str">
        <f t="shared" si="62"/>
        <v>2022011</v>
      </c>
      <c r="C304" s="7" t="str">
        <f>"202209181102"</f>
        <v>202209181102</v>
      </c>
      <c r="D304" s="8">
        <v>68.18</v>
      </c>
      <c r="E304" s="6" t="s">
        <v>6</v>
      </c>
    </row>
    <row r="305" s="1" customFormat="1" customHeight="1" spans="1:5">
      <c r="A305" s="6">
        <v>303</v>
      </c>
      <c r="B305" s="7" t="str">
        <f t="shared" si="62"/>
        <v>2022011</v>
      </c>
      <c r="C305" s="7" t="str">
        <f>"202209181103"</f>
        <v>202209181103</v>
      </c>
      <c r="D305" s="8">
        <v>60.36</v>
      </c>
      <c r="E305" s="6" t="s">
        <v>6</v>
      </c>
    </row>
    <row r="306" s="1" customFormat="1" customHeight="1" spans="1:5">
      <c r="A306" s="6">
        <v>304</v>
      </c>
      <c r="B306" s="7" t="str">
        <f>"2022012"</f>
        <v>2022012</v>
      </c>
      <c r="C306" s="7" t="str">
        <f>"202209181104"</f>
        <v>202209181104</v>
      </c>
      <c r="D306" s="8">
        <v>64.46</v>
      </c>
      <c r="E306" s="6" t="s">
        <v>6</v>
      </c>
    </row>
    <row r="307" s="1" customFormat="1" customHeight="1" spans="1:5">
      <c r="A307" s="6">
        <v>305</v>
      </c>
      <c r="B307" s="7" t="str">
        <f t="shared" ref="B307:B312" si="63">"2022011"</f>
        <v>2022011</v>
      </c>
      <c r="C307" s="7" t="str">
        <f>"202209181105"</f>
        <v>202209181105</v>
      </c>
      <c r="D307" s="8">
        <v>76.14</v>
      </c>
      <c r="E307" s="6" t="s">
        <v>6</v>
      </c>
    </row>
    <row r="308" s="1" customFormat="1" customHeight="1" spans="1:5">
      <c r="A308" s="6">
        <v>306</v>
      </c>
      <c r="B308" s="7" t="str">
        <f>"2022012"</f>
        <v>2022012</v>
      </c>
      <c r="C308" s="7" t="str">
        <f>"202209181106"</f>
        <v>202209181106</v>
      </c>
      <c r="D308" s="8">
        <v>74.09</v>
      </c>
      <c r="E308" s="6" t="s">
        <v>6</v>
      </c>
    </row>
    <row r="309" s="1" customFormat="1" customHeight="1" spans="1:5">
      <c r="A309" s="6">
        <v>307</v>
      </c>
      <c r="B309" s="7" t="str">
        <f t="shared" si="63"/>
        <v>2022011</v>
      </c>
      <c r="C309" s="7" t="str">
        <f>"202209181107"</f>
        <v>202209181107</v>
      </c>
      <c r="D309" s="8">
        <v>68.28</v>
      </c>
      <c r="E309" s="6" t="s">
        <v>6</v>
      </c>
    </row>
    <row r="310" s="1" customFormat="1" customHeight="1" spans="1:5">
      <c r="A310" s="6">
        <v>308</v>
      </c>
      <c r="B310" s="7" t="str">
        <f t="shared" si="63"/>
        <v>2022011</v>
      </c>
      <c r="C310" s="7" t="str">
        <f>"202209181108"</f>
        <v>202209181108</v>
      </c>
      <c r="D310" s="8">
        <v>68.72</v>
      </c>
      <c r="E310" s="6" t="s">
        <v>6</v>
      </c>
    </row>
    <row r="311" s="1" customFormat="1" customHeight="1" spans="1:5">
      <c r="A311" s="6">
        <v>309</v>
      </c>
      <c r="B311" s="7" t="str">
        <f t="shared" si="63"/>
        <v>2022011</v>
      </c>
      <c r="C311" s="7" t="str">
        <f>"202209181109"</f>
        <v>202209181109</v>
      </c>
      <c r="D311" s="8">
        <v>71.7</v>
      </c>
      <c r="E311" s="6" t="s">
        <v>6</v>
      </c>
    </row>
    <row r="312" s="1" customFormat="1" customHeight="1" spans="1:5">
      <c r="A312" s="6">
        <v>310</v>
      </c>
      <c r="B312" s="7" t="str">
        <f t="shared" si="63"/>
        <v>2022011</v>
      </c>
      <c r="C312" s="7" t="str">
        <f>"202209181110"</f>
        <v>202209181110</v>
      </c>
      <c r="D312" s="8">
        <v>67.41</v>
      </c>
      <c r="E312" s="6" t="s">
        <v>6</v>
      </c>
    </row>
    <row r="313" s="1" customFormat="1" customHeight="1" spans="1:5">
      <c r="A313" s="6">
        <v>311</v>
      </c>
      <c r="B313" s="7" t="str">
        <f t="shared" ref="B313:B317" si="64">"2022012"</f>
        <v>2022012</v>
      </c>
      <c r="C313" s="7" t="str">
        <f>"202209181111"</f>
        <v>202209181111</v>
      </c>
      <c r="D313" s="8">
        <v>73.17</v>
      </c>
      <c r="E313" s="6" t="s">
        <v>6</v>
      </c>
    </row>
    <row r="314" s="1" customFormat="1" customHeight="1" spans="1:5">
      <c r="A314" s="6">
        <v>312</v>
      </c>
      <c r="B314" s="7" t="str">
        <f t="shared" ref="B314:B320" si="65">"2022011"</f>
        <v>2022011</v>
      </c>
      <c r="C314" s="7" t="str">
        <f>"202209181112"</f>
        <v>202209181112</v>
      </c>
      <c r="D314" s="8">
        <v>64.2</v>
      </c>
      <c r="E314" s="6" t="s">
        <v>6</v>
      </c>
    </row>
    <row r="315" s="1" customFormat="1" customHeight="1" spans="1:5">
      <c r="A315" s="6">
        <v>313</v>
      </c>
      <c r="B315" s="7" t="str">
        <f t="shared" si="65"/>
        <v>2022011</v>
      </c>
      <c r="C315" s="7" t="str">
        <f>"202209181113"</f>
        <v>202209181113</v>
      </c>
      <c r="D315" s="8">
        <v>82.09</v>
      </c>
      <c r="E315" s="6" t="s">
        <v>6</v>
      </c>
    </row>
    <row r="316" s="1" customFormat="1" customHeight="1" spans="1:5">
      <c r="A316" s="6">
        <v>314</v>
      </c>
      <c r="B316" s="7" t="str">
        <f t="shared" si="64"/>
        <v>2022012</v>
      </c>
      <c r="C316" s="7" t="str">
        <f>"202209181114"</f>
        <v>202209181114</v>
      </c>
      <c r="D316" s="8">
        <v>64.02</v>
      </c>
      <c r="E316" s="6" t="s">
        <v>6</v>
      </c>
    </row>
    <row r="317" s="1" customFormat="1" customHeight="1" spans="1:5">
      <c r="A317" s="6">
        <v>315</v>
      </c>
      <c r="B317" s="7" t="str">
        <f t="shared" si="64"/>
        <v>2022012</v>
      </c>
      <c r="C317" s="7" t="str">
        <f>"202209181115"</f>
        <v>202209181115</v>
      </c>
      <c r="D317" s="8">
        <v>0</v>
      </c>
      <c r="E317" s="6" t="s">
        <v>7</v>
      </c>
    </row>
    <row r="318" s="1" customFormat="1" customHeight="1" spans="1:5">
      <c r="A318" s="6">
        <v>316</v>
      </c>
      <c r="B318" s="7" t="str">
        <f t="shared" si="65"/>
        <v>2022011</v>
      </c>
      <c r="C318" s="7" t="str">
        <f>"202209181116"</f>
        <v>202209181116</v>
      </c>
      <c r="D318" s="8">
        <v>61.65</v>
      </c>
      <c r="E318" s="6" t="s">
        <v>6</v>
      </c>
    </row>
    <row r="319" s="1" customFormat="1" customHeight="1" spans="1:5">
      <c r="A319" s="6">
        <v>317</v>
      </c>
      <c r="B319" s="7" t="str">
        <f t="shared" si="65"/>
        <v>2022011</v>
      </c>
      <c r="C319" s="7" t="str">
        <f>"202209181117"</f>
        <v>202209181117</v>
      </c>
      <c r="D319" s="8">
        <v>78.49</v>
      </c>
      <c r="E319" s="6" t="s">
        <v>6</v>
      </c>
    </row>
    <row r="320" s="1" customFormat="1" customHeight="1" spans="1:5">
      <c r="A320" s="6">
        <v>318</v>
      </c>
      <c r="B320" s="7" t="str">
        <f t="shared" si="65"/>
        <v>2022011</v>
      </c>
      <c r="C320" s="7" t="str">
        <f>"202209181118"</f>
        <v>202209181118</v>
      </c>
      <c r="D320" s="8">
        <v>74.24</v>
      </c>
      <c r="E320" s="6" t="s">
        <v>6</v>
      </c>
    </row>
    <row r="321" s="1" customFormat="1" customHeight="1" spans="1:5">
      <c r="A321" s="6">
        <v>319</v>
      </c>
      <c r="B321" s="7" t="str">
        <f t="shared" ref="B321:B326" si="66">"2022012"</f>
        <v>2022012</v>
      </c>
      <c r="C321" s="7" t="str">
        <f>"202209181119"</f>
        <v>202209181119</v>
      </c>
      <c r="D321" s="8">
        <v>75.19</v>
      </c>
      <c r="E321" s="6" t="s">
        <v>6</v>
      </c>
    </row>
    <row r="322" s="1" customFormat="1" customHeight="1" spans="1:5">
      <c r="A322" s="6">
        <v>320</v>
      </c>
      <c r="B322" s="7" t="str">
        <f t="shared" si="66"/>
        <v>2022012</v>
      </c>
      <c r="C322" s="7" t="str">
        <f>"202209181120"</f>
        <v>202209181120</v>
      </c>
      <c r="D322" s="8">
        <v>62.31</v>
      </c>
      <c r="E322" s="6" t="s">
        <v>6</v>
      </c>
    </row>
    <row r="323" s="1" customFormat="1" customHeight="1" spans="1:5">
      <c r="A323" s="6">
        <v>321</v>
      </c>
      <c r="B323" s="7" t="str">
        <f t="shared" ref="B323:B328" si="67">"2022011"</f>
        <v>2022011</v>
      </c>
      <c r="C323" s="7" t="str">
        <f>"202209181121"</f>
        <v>202209181121</v>
      </c>
      <c r="D323" s="8">
        <v>64.83</v>
      </c>
      <c r="E323" s="6" t="s">
        <v>6</v>
      </c>
    </row>
    <row r="324" s="1" customFormat="1" customHeight="1" spans="1:5">
      <c r="A324" s="6">
        <v>322</v>
      </c>
      <c r="B324" s="7" t="str">
        <f t="shared" si="66"/>
        <v>2022012</v>
      </c>
      <c r="C324" s="7" t="str">
        <f>"202209181122"</f>
        <v>202209181122</v>
      </c>
      <c r="D324" s="8">
        <v>76.4</v>
      </c>
      <c r="E324" s="6" t="s">
        <v>6</v>
      </c>
    </row>
    <row r="325" s="1" customFormat="1" customHeight="1" spans="1:5">
      <c r="A325" s="6">
        <v>323</v>
      </c>
      <c r="B325" s="7" t="str">
        <f t="shared" si="66"/>
        <v>2022012</v>
      </c>
      <c r="C325" s="7" t="str">
        <f>"202209181123"</f>
        <v>202209181123</v>
      </c>
      <c r="D325" s="8">
        <v>67.52</v>
      </c>
      <c r="E325" s="6" t="s">
        <v>6</v>
      </c>
    </row>
    <row r="326" s="1" customFormat="1" customHeight="1" spans="1:5">
      <c r="A326" s="6">
        <v>324</v>
      </c>
      <c r="B326" s="7" t="str">
        <f t="shared" si="66"/>
        <v>2022012</v>
      </c>
      <c r="C326" s="7" t="str">
        <f>"202209181124"</f>
        <v>202209181124</v>
      </c>
      <c r="D326" s="8">
        <v>74.41</v>
      </c>
      <c r="E326" s="6" t="s">
        <v>6</v>
      </c>
    </row>
    <row r="327" s="1" customFormat="1" customHeight="1" spans="1:5">
      <c r="A327" s="6">
        <v>325</v>
      </c>
      <c r="B327" s="7" t="str">
        <f t="shared" si="67"/>
        <v>2022011</v>
      </c>
      <c r="C327" s="7" t="str">
        <f>"202209181125"</f>
        <v>202209181125</v>
      </c>
      <c r="D327" s="8">
        <v>58.13</v>
      </c>
      <c r="E327" s="6" t="s">
        <v>6</v>
      </c>
    </row>
    <row r="328" s="1" customFormat="1" customHeight="1" spans="1:5">
      <c r="A328" s="6">
        <v>326</v>
      </c>
      <c r="B328" s="7" t="str">
        <f t="shared" si="67"/>
        <v>2022011</v>
      </c>
      <c r="C328" s="7" t="str">
        <f>"202209181126"</f>
        <v>202209181126</v>
      </c>
      <c r="D328" s="8">
        <v>65.6</v>
      </c>
      <c r="E328" s="6" t="s">
        <v>6</v>
      </c>
    </row>
    <row r="329" s="1" customFormat="1" customHeight="1" spans="1:5">
      <c r="A329" s="6">
        <v>327</v>
      </c>
      <c r="B329" s="7" t="str">
        <f t="shared" ref="B329:B333" si="68">"2022012"</f>
        <v>2022012</v>
      </c>
      <c r="C329" s="7" t="str">
        <f>"202209181127"</f>
        <v>202209181127</v>
      </c>
      <c r="D329" s="8">
        <v>66.86</v>
      </c>
      <c r="E329" s="6" t="s">
        <v>6</v>
      </c>
    </row>
    <row r="330" s="1" customFormat="1" customHeight="1" spans="1:5">
      <c r="A330" s="6">
        <v>328</v>
      </c>
      <c r="B330" s="7" t="str">
        <f t="shared" ref="B330:B335" si="69">"2022011"</f>
        <v>2022011</v>
      </c>
      <c r="C330" s="7" t="str">
        <f>"202209181128"</f>
        <v>202209181128</v>
      </c>
      <c r="D330" s="8">
        <v>62.87</v>
      </c>
      <c r="E330" s="6" t="s">
        <v>6</v>
      </c>
    </row>
    <row r="331" s="1" customFormat="1" customHeight="1" spans="1:5">
      <c r="A331" s="6">
        <v>329</v>
      </c>
      <c r="B331" s="7" t="str">
        <f t="shared" si="68"/>
        <v>2022012</v>
      </c>
      <c r="C331" s="7" t="str">
        <f>"202209181129"</f>
        <v>202209181129</v>
      </c>
      <c r="D331" s="8">
        <v>0</v>
      </c>
      <c r="E331" s="6" t="s">
        <v>7</v>
      </c>
    </row>
    <row r="332" s="1" customFormat="1" customHeight="1" spans="1:5">
      <c r="A332" s="6">
        <v>330</v>
      </c>
      <c r="B332" s="7" t="str">
        <f t="shared" si="68"/>
        <v>2022012</v>
      </c>
      <c r="C332" s="7" t="str">
        <f>"202209181130"</f>
        <v>202209181130</v>
      </c>
      <c r="D332" s="8">
        <v>71.36</v>
      </c>
      <c r="E332" s="6" t="s">
        <v>6</v>
      </c>
    </row>
    <row r="333" s="1" customFormat="1" customHeight="1" spans="1:5">
      <c r="A333" s="6">
        <v>331</v>
      </c>
      <c r="B333" s="7" t="str">
        <f t="shared" si="68"/>
        <v>2022012</v>
      </c>
      <c r="C333" s="7" t="str">
        <f>"202209181201"</f>
        <v>202209181201</v>
      </c>
      <c r="D333" s="8">
        <v>0</v>
      </c>
      <c r="E333" s="6" t="s">
        <v>7</v>
      </c>
    </row>
    <row r="334" s="1" customFormat="1" customHeight="1" spans="1:5">
      <c r="A334" s="6">
        <v>332</v>
      </c>
      <c r="B334" s="7" t="str">
        <f t="shared" si="69"/>
        <v>2022011</v>
      </c>
      <c r="C334" s="7" t="str">
        <f>"202209181202"</f>
        <v>202209181202</v>
      </c>
      <c r="D334" s="8">
        <v>79.15</v>
      </c>
      <c r="E334" s="6" t="s">
        <v>6</v>
      </c>
    </row>
    <row r="335" s="1" customFormat="1" customHeight="1" spans="1:5">
      <c r="A335" s="6">
        <v>333</v>
      </c>
      <c r="B335" s="7" t="str">
        <f t="shared" si="69"/>
        <v>2022011</v>
      </c>
      <c r="C335" s="7" t="str">
        <f>"202209181203"</f>
        <v>202209181203</v>
      </c>
      <c r="D335" s="8">
        <v>0</v>
      </c>
      <c r="E335" s="6" t="s">
        <v>7</v>
      </c>
    </row>
    <row r="336" s="1" customFormat="1" customHeight="1" spans="1:5">
      <c r="A336" s="6">
        <v>334</v>
      </c>
      <c r="B336" s="7" t="str">
        <f>"2022012"</f>
        <v>2022012</v>
      </c>
      <c r="C336" s="7" t="str">
        <f>"202209181204"</f>
        <v>202209181204</v>
      </c>
      <c r="D336" s="8">
        <v>72.47</v>
      </c>
      <c r="E336" s="6" t="s">
        <v>6</v>
      </c>
    </row>
    <row r="337" s="1" customFormat="1" customHeight="1" spans="1:5">
      <c r="A337" s="6">
        <v>335</v>
      </c>
      <c r="B337" s="7" t="str">
        <f>"2022012"</f>
        <v>2022012</v>
      </c>
      <c r="C337" s="7" t="str">
        <f>"202209181205"</f>
        <v>202209181205</v>
      </c>
      <c r="D337" s="8">
        <v>66.34</v>
      </c>
      <c r="E337" s="6" t="s">
        <v>6</v>
      </c>
    </row>
    <row r="338" s="1" customFormat="1" customHeight="1" spans="1:5">
      <c r="A338" s="6">
        <v>336</v>
      </c>
      <c r="B338" s="7" t="str">
        <f t="shared" ref="B338:B341" si="70">"2022011"</f>
        <v>2022011</v>
      </c>
      <c r="C338" s="7" t="str">
        <f>"202209181206"</f>
        <v>202209181206</v>
      </c>
      <c r="D338" s="8">
        <v>0</v>
      </c>
      <c r="E338" s="6" t="s">
        <v>7</v>
      </c>
    </row>
    <row r="339" s="1" customFormat="1" customHeight="1" spans="1:5">
      <c r="A339" s="6">
        <v>337</v>
      </c>
      <c r="B339" s="7" t="str">
        <f t="shared" si="70"/>
        <v>2022011</v>
      </c>
      <c r="C339" s="7" t="str">
        <f>"202209181207"</f>
        <v>202209181207</v>
      </c>
      <c r="D339" s="8">
        <v>62.76</v>
      </c>
      <c r="E339" s="6" t="s">
        <v>6</v>
      </c>
    </row>
    <row r="340" s="1" customFormat="1" customHeight="1" spans="1:5">
      <c r="A340" s="6">
        <v>338</v>
      </c>
      <c r="B340" s="7" t="str">
        <f t="shared" si="70"/>
        <v>2022011</v>
      </c>
      <c r="C340" s="7" t="str">
        <f>"202209181208"</f>
        <v>202209181208</v>
      </c>
      <c r="D340" s="8">
        <v>79.18</v>
      </c>
      <c r="E340" s="6" t="s">
        <v>6</v>
      </c>
    </row>
    <row r="341" s="1" customFormat="1" customHeight="1" spans="1:5">
      <c r="A341" s="6">
        <v>339</v>
      </c>
      <c r="B341" s="7" t="str">
        <f t="shared" si="70"/>
        <v>2022011</v>
      </c>
      <c r="C341" s="7" t="str">
        <f>"202209181209"</f>
        <v>202209181209</v>
      </c>
      <c r="D341" s="8">
        <v>73.58</v>
      </c>
      <c r="E341" s="6" t="s">
        <v>6</v>
      </c>
    </row>
    <row r="342" s="1" customFormat="1" customHeight="1" spans="1:5">
      <c r="A342" s="6">
        <v>340</v>
      </c>
      <c r="B342" s="7" t="str">
        <f t="shared" ref="B342:B353" si="71">"2022012"</f>
        <v>2022012</v>
      </c>
      <c r="C342" s="7" t="str">
        <f>"202209181210"</f>
        <v>202209181210</v>
      </c>
      <c r="D342" s="8">
        <v>73.8</v>
      </c>
      <c r="E342" s="6" t="s">
        <v>6</v>
      </c>
    </row>
    <row r="343" s="1" customFormat="1" customHeight="1" spans="1:5">
      <c r="A343" s="6">
        <v>341</v>
      </c>
      <c r="B343" s="7" t="str">
        <f t="shared" si="71"/>
        <v>2022012</v>
      </c>
      <c r="C343" s="7" t="str">
        <f>"202209181211"</f>
        <v>202209181211</v>
      </c>
      <c r="D343" s="8">
        <v>56.42</v>
      </c>
      <c r="E343" s="6" t="s">
        <v>6</v>
      </c>
    </row>
    <row r="344" s="1" customFormat="1" customHeight="1" spans="1:5">
      <c r="A344" s="6">
        <v>342</v>
      </c>
      <c r="B344" s="7" t="str">
        <f>"2022011"</f>
        <v>2022011</v>
      </c>
      <c r="C344" s="7" t="str">
        <f>"202209181212"</f>
        <v>202209181212</v>
      </c>
      <c r="D344" s="8">
        <v>68.04</v>
      </c>
      <c r="E344" s="6" t="s">
        <v>6</v>
      </c>
    </row>
    <row r="345" s="1" customFormat="1" customHeight="1" spans="1:5">
      <c r="A345" s="6">
        <v>343</v>
      </c>
      <c r="B345" s="7" t="str">
        <f>"2022011"</f>
        <v>2022011</v>
      </c>
      <c r="C345" s="7" t="str">
        <f>"202209181213"</f>
        <v>202209181213</v>
      </c>
      <c r="D345" s="8">
        <v>78.45</v>
      </c>
      <c r="E345" s="6" t="s">
        <v>6</v>
      </c>
    </row>
    <row r="346" s="1" customFormat="1" customHeight="1" spans="1:5">
      <c r="A346" s="6">
        <v>344</v>
      </c>
      <c r="B346" s="7" t="str">
        <f t="shared" si="71"/>
        <v>2022012</v>
      </c>
      <c r="C346" s="7" t="str">
        <f>"202209181214"</f>
        <v>202209181214</v>
      </c>
      <c r="D346" s="8">
        <v>75.15</v>
      </c>
      <c r="E346" s="6" t="s">
        <v>6</v>
      </c>
    </row>
    <row r="347" s="1" customFormat="1" customHeight="1" spans="1:5">
      <c r="A347" s="6">
        <v>345</v>
      </c>
      <c r="B347" s="7" t="str">
        <f t="shared" si="71"/>
        <v>2022012</v>
      </c>
      <c r="C347" s="7" t="str">
        <f>"202209181215"</f>
        <v>202209181215</v>
      </c>
      <c r="D347" s="8">
        <v>76.08</v>
      </c>
      <c r="E347" s="6" t="s">
        <v>6</v>
      </c>
    </row>
    <row r="348" s="1" customFormat="1" customHeight="1" spans="1:5">
      <c r="A348" s="6">
        <v>346</v>
      </c>
      <c r="B348" s="7" t="str">
        <f t="shared" si="71"/>
        <v>2022012</v>
      </c>
      <c r="C348" s="7" t="str">
        <f>"202209181216"</f>
        <v>202209181216</v>
      </c>
      <c r="D348" s="8">
        <v>74.81</v>
      </c>
      <c r="E348" s="6" t="s">
        <v>6</v>
      </c>
    </row>
    <row r="349" s="1" customFormat="1" customHeight="1" spans="1:5">
      <c r="A349" s="6">
        <v>347</v>
      </c>
      <c r="B349" s="7" t="str">
        <f t="shared" si="71"/>
        <v>2022012</v>
      </c>
      <c r="C349" s="7" t="str">
        <f>"202209181217"</f>
        <v>202209181217</v>
      </c>
      <c r="D349" s="8">
        <v>0</v>
      </c>
      <c r="E349" s="6" t="s">
        <v>7</v>
      </c>
    </row>
    <row r="350" s="1" customFormat="1" customHeight="1" spans="1:5">
      <c r="A350" s="6">
        <v>348</v>
      </c>
      <c r="B350" s="7" t="str">
        <f t="shared" si="71"/>
        <v>2022012</v>
      </c>
      <c r="C350" s="7" t="str">
        <f>"202209181218"</f>
        <v>202209181218</v>
      </c>
      <c r="D350" s="8">
        <v>76.38</v>
      </c>
      <c r="E350" s="6" t="s">
        <v>6</v>
      </c>
    </row>
    <row r="351" s="1" customFormat="1" customHeight="1" spans="1:5">
      <c r="A351" s="6">
        <v>349</v>
      </c>
      <c r="B351" s="7" t="str">
        <f t="shared" si="71"/>
        <v>2022012</v>
      </c>
      <c r="C351" s="7" t="str">
        <f>"202209181219"</f>
        <v>202209181219</v>
      </c>
      <c r="D351" s="8">
        <v>65.39</v>
      </c>
      <c r="E351" s="6" t="s">
        <v>6</v>
      </c>
    </row>
    <row r="352" s="1" customFormat="1" customHeight="1" spans="1:5">
      <c r="A352" s="6">
        <v>350</v>
      </c>
      <c r="B352" s="7" t="str">
        <f t="shared" si="71"/>
        <v>2022012</v>
      </c>
      <c r="C352" s="7" t="str">
        <f>"202209181220"</f>
        <v>202209181220</v>
      </c>
      <c r="D352" s="8">
        <v>77.28</v>
      </c>
      <c r="E352" s="6" t="s">
        <v>6</v>
      </c>
    </row>
    <row r="353" s="1" customFormat="1" customHeight="1" spans="1:5">
      <c r="A353" s="6">
        <v>351</v>
      </c>
      <c r="B353" s="7" t="str">
        <f t="shared" si="71"/>
        <v>2022012</v>
      </c>
      <c r="C353" s="7" t="str">
        <f>"202209181221"</f>
        <v>202209181221</v>
      </c>
      <c r="D353" s="8">
        <v>68.39</v>
      </c>
      <c r="E353" s="6" t="s">
        <v>6</v>
      </c>
    </row>
    <row r="354" s="1" customFormat="1" customHeight="1" spans="1:5">
      <c r="A354" s="6">
        <v>352</v>
      </c>
      <c r="B354" s="7" t="str">
        <f>"2022011"</f>
        <v>2022011</v>
      </c>
      <c r="C354" s="7" t="str">
        <f>"202209181222"</f>
        <v>202209181222</v>
      </c>
      <c r="D354" s="8">
        <v>76.65</v>
      </c>
      <c r="E354" s="6" t="s">
        <v>6</v>
      </c>
    </row>
    <row r="355" s="1" customFormat="1" customHeight="1" spans="1:5">
      <c r="A355" s="6">
        <v>353</v>
      </c>
      <c r="B355" s="7" t="str">
        <f t="shared" ref="B355:B358" si="72">"2022012"</f>
        <v>2022012</v>
      </c>
      <c r="C355" s="7" t="str">
        <f>"202209181223"</f>
        <v>202209181223</v>
      </c>
      <c r="D355" s="8">
        <v>78.5</v>
      </c>
      <c r="E355" s="6" t="s">
        <v>6</v>
      </c>
    </row>
    <row r="356" s="1" customFormat="1" customHeight="1" spans="1:5">
      <c r="A356" s="6">
        <v>354</v>
      </c>
      <c r="B356" s="7" t="str">
        <f t="shared" si="72"/>
        <v>2022012</v>
      </c>
      <c r="C356" s="7" t="str">
        <f>"202209181224"</f>
        <v>202209181224</v>
      </c>
      <c r="D356" s="8">
        <v>78.4</v>
      </c>
      <c r="E356" s="6" t="s">
        <v>6</v>
      </c>
    </row>
    <row r="357" s="1" customFormat="1" customHeight="1" spans="1:5">
      <c r="A357" s="6">
        <v>355</v>
      </c>
      <c r="B357" s="7" t="str">
        <f t="shared" si="72"/>
        <v>2022012</v>
      </c>
      <c r="C357" s="7" t="str">
        <f>"202209181225"</f>
        <v>202209181225</v>
      </c>
      <c r="D357" s="8">
        <v>74.84</v>
      </c>
      <c r="E357" s="6" t="s">
        <v>6</v>
      </c>
    </row>
    <row r="358" s="1" customFormat="1" customHeight="1" spans="1:5">
      <c r="A358" s="6">
        <v>356</v>
      </c>
      <c r="B358" s="7" t="str">
        <f t="shared" si="72"/>
        <v>2022012</v>
      </c>
      <c r="C358" s="7" t="str">
        <f>"202209181226"</f>
        <v>202209181226</v>
      </c>
      <c r="D358" s="8">
        <v>76.13</v>
      </c>
      <c r="E358" s="6" t="s">
        <v>6</v>
      </c>
    </row>
    <row r="359" s="1" customFormat="1" customHeight="1" spans="1:5">
      <c r="A359" s="6">
        <v>357</v>
      </c>
      <c r="B359" s="7" t="str">
        <f t="shared" ref="B359:B362" si="73">"2022011"</f>
        <v>2022011</v>
      </c>
      <c r="C359" s="7" t="str">
        <f>"202209181227"</f>
        <v>202209181227</v>
      </c>
      <c r="D359" s="8">
        <v>0</v>
      </c>
      <c r="E359" s="6" t="s">
        <v>7</v>
      </c>
    </row>
    <row r="360" s="1" customFormat="1" customHeight="1" spans="1:5">
      <c r="A360" s="6">
        <v>358</v>
      </c>
      <c r="B360" s="7" t="str">
        <f t="shared" si="73"/>
        <v>2022011</v>
      </c>
      <c r="C360" s="7" t="str">
        <f>"202209181228"</f>
        <v>202209181228</v>
      </c>
      <c r="D360" s="8">
        <v>68.97</v>
      </c>
      <c r="E360" s="6" t="s">
        <v>6</v>
      </c>
    </row>
    <row r="361" s="1" customFormat="1" customHeight="1" spans="1:5">
      <c r="A361" s="6">
        <v>359</v>
      </c>
      <c r="B361" s="7" t="str">
        <f t="shared" si="73"/>
        <v>2022011</v>
      </c>
      <c r="C361" s="7" t="str">
        <f>"202209181229"</f>
        <v>202209181229</v>
      </c>
      <c r="D361" s="8">
        <v>70.49</v>
      </c>
      <c r="E361" s="6" t="s">
        <v>6</v>
      </c>
    </row>
    <row r="362" s="1" customFormat="1" customHeight="1" spans="1:5">
      <c r="A362" s="6">
        <v>360</v>
      </c>
      <c r="B362" s="7" t="str">
        <f t="shared" si="73"/>
        <v>2022011</v>
      </c>
      <c r="C362" s="7" t="str">
        <f>"202209181230"</f>
        <v>202209181230</v>
      </c>
      <c r="D362" s="8">
        <v>59.15</v>
      </c>
      <c r="E362" s="6" t="s">
        <v>6</v>
      </c>
    </row>
    <row r="363" s="1" customFormat="1" customHeight="1" spans="1:5">
      <c r="A363" s="6">
        <v>361</v>
      </c>
      <c r="B363" s="7" t="str">
        <f t="shared" ref="B363:B367" si="74">"2022012"</f>
        <v>2022012</v>
      </c>
      <c r="C363" s="7" t="str">
        <f>"202209181301"</f>
        <v>202209181301</v>
      </c>
      <c r="D363" s="8">
        <v>69.41</v>
      </c>
      <c r="E363" s="6" t="s">
        <v>6</v>
      </c>
    </row>
    <row r="364" s="1" customFormat="1" customHeight="1" spans="1:5">
      <c r="A364" s="6">
        <v>362</v>
      </c>
      <c r="B364" s="7" t="str">
        <f t="shared" ref="B364:B369" si="75">"2022011"</f>
        <v>2022011</v>
      </c>
      <c r="C364" s="7" t="str">
        <f>"202209181302"</f>
        <v>202209181302</v>
      </c>
      <c r="D364" s="8">
        <v>0</v>
      </c>
      <c r="E364" s="6" t="s">
        <v>7</v>
      </c>
    </row>
    <row r="365" s="1" customFormat="1" customHeight="1" spans="1:5">
      <c r="A365" s="6">
        <v>363</v>
      </c>
      <c r="B365" s="7" t="str">
        <f t="shared" si="75"/>
        <v>2022011</v>
      </c>
      <c r="C365" s="7" t="str">
        <f>"202209181303"</f>
        <v>202209181303</v>
      </c>
      <c r="D365" s="8">
        <v>68.63</v>
      </c>
      <c r="E365" s="6" t="s">
        <v>6</v>
      </c>
    </row>
    <row r="366" s="1" customFormat="1" customHeight="1" spans="1:5">
      <c r="A366" s="6">
        <v>364</v>
      </c>
      <c r="B366" s="7" t="str">
        <f t="shared" si="74"/>
        <v>2022012</v>
      </c>
      <c r="C366" s="7" t="str">
        <f>"202209181304"</f>
        <v>202209181304</v>
      </c>
      <c r="D366" s="8">
        <v>0</v>
      </c>
      <c r="E366" s="6" t="s">
        <v>7</v>
      </c>
    </row>
    <row r="367" s="1" customFormat="1" customHeight="1" spans="1:5">
      <c r="A367" s="6">
        <v>365</v>
      </c>
      <c r="B367" s="7" t="str">
        <f t="shared" si="74"/>
        <v>2022012</v>
      </c>
      <c r="C367" s="7" t="str">
        <f>"202209181305"</f>
        <v>202209181305</v>
      </c>
      <c r="D367" s="8">
        <v>68.63</v>
      </c>
      <c r="E367" s="6" t="s">
        <v>6</v>
      </c>
    </row>
    <row r="368" s="1" customFormat="1" customHeight="1" spans="1:5">
      <c r="A368" s="6">
        <v>366</v>
      </c>
      <c r="B368" s="7" t="str">
        <f t="shared" si="75"/>
        <v>2022011</v>
      </c>
      <c r="C368" s="7" t="str">
        <f>"202209181306"</f>
        <v>202209181306</v>
      </c>
      <c r="D368" s="8">
        <v>60.87</v>
      </c>
      <c r="E368" s="6" t="s">
        <v>6</v>
      </c>
    </row>
    <row r="369" s="1" customFormat="1" customHeight="1" spans="1:5">
      <c r="A369" s="6">
        <v>367</v>
      </c>
      <c r="B369" s="7" t="str">
        <f t="shared" si="75"/>
        <v>2022011</v>
      </c>
      <c r="C369" s="7" t="str">
        <f>"202209181307"</f>
        <v>202209181307</v>
      </c>
      <c r="D369" s="8">
        <v>71.74</v>
      </c>
      <c r="E369" s="6" t="s">
        <v>6</v>
      </c>
    </row>
    <row r="370" s="1" customFormat="1" customHeight="1" spans="1:5">
      <c r="A370" s="6">
        <v>368</v>
      </c>
      <c r="B370" s="7" t="str">
        <f t="shared" ref="B370:B373" si="76">"2022012"</f>
        <v>2022012</v>
      </c>
      <c r="C370" s="7" t="str">
        <f>"202209181308"</f>
        <v>202209181308</v>
      </c>
      <c r="D370" s="8">
        <v>75.61</v>
      </c>
      <c r="E370" s="6" t="s">
        <v>6</v>
      </c>
    </row>
    <row r="371" s="1" customFormat="1" customHeight="1" spans="1:5">
      <c r="A371" s="6">
        <v>369</v>
      </c>
      <c r="B371" s="7" t="str">
        <f t="shared" si="76"/>
        <v>2022012</v>
      </c>
      <c r="C371" s="7" t="str">
        <f>"202209181309"</f>
        <v>202209181309</v>
      </c>
      <c r="D371" s="8">
        <v>72.64</v>
      </c>
      <c r="E371" s="6" t="s">
        <v>6</v>
      </c>
    </row>
    <row r="372" s="1" customFormat="1" customHeight="1" spans="1:5">
      <c r="A372" s="6">
        <v>370</v>
      </c>
      <c r="B372" s="7" t="str">
        <f t="shared" si="76"/>
        <v>2022012</v>
      </c>
      <c r="C372" s="7" t="str">
        <f>"202209181310"</f>
        <v>202209181310</v>
      </c>
      <c r="D372" s="8">
        <v>73.92</v>
      </c>
      <c r="E372" s="6" t="s">
        <v>6</v>
      </c>
    </row>
    <row r="373" s="1" customFormat="1" customHeight="1" spans="1:5">
      <c r="A373" s="6">
        <v>371</v>
      </c>
      <c r="B373" s="7" t="str">
        <f t="shared" si="76"/>
        <v>2022012</v>
      </c>
      <c r="C373" s="7" t="str">
        <f>"202209181311"</f>
        <v>202209181311</v>
      </c>
      <c r="D373" s="8">
        <v>76.26</v>
      </c>
      <c r="E373" s="6" t="s">
        <v>6</v>
      </c>
    </row>
    <row r="374" s="1" customFormat="1" customHeight="1" spans="1:5">
      <c r="A374" s="6">
        <v>372</v>
      </c>
      <c r="B374" s="7" t="str">
        <f>"2022011"</f>
        <v>2022011</v>
      </c>
      <c r="C374" s="7" t="str">
        <f>"202209181312"</f>
        <v>202209181312</v>
      </c>
      <c r="D374" s="8">
        <v>69.4</v>
      </c>
      <c r="E374" s="6" t="s">
        <v>6</v>
      </c>
    </row>
    <row r="375" s="1" customFormat="1" customHeight="1" spans="1:5">
      <c r="A375" s="6">
        <v>373</v>
      </c>
      <c r="B375" s="7" t="str">
        <f t="shared" ref="B375:B380" si="77">"2022012"</f>
        <v>2022012</v>
      </c>
      <c r="C375" s="7" t="str">
        <f>"202209181313"</f>
        <v>202209181313</v>
      </c>
      <c r="D375" s="8">
        <v>0</v>
      </c>
      <c r="E375" s="6" t="s">
        <v>7</v>
      </c>
    </row>
    <row r="376" s="1" customFormat="1" customHeight="1" spans="1:5">
      <c r="A376" s="6">
        <v>374</v>
      </c>
      <c r="B376" s="7" t="str">
        <f t="shared" si="77"/>
        <v>2022012</v>
      </c>
      <c r="C376" s="7" t="str">
        <f>"202209181314"</f>
        <v>202209181314</v>
      </c>
      <c r="D376" s="8">
        <v>69.8</v>
      </c>
      <c r="E376" s="6" t="s">
        <v>6</v>
      </c>
    </row>
    <row r="377" s="1" customFormat="1" customHeight="1" spans="1:5">
      <c r="A377" s="6">
        <v>375</v>
      </c>
      <c r="B377" s="7" t="str">
        <f t="shared" si="77"/>
        <v>2022012</v>
      </c>
      <c r="C377" s="7" t="str">
        <f>"202209181315"</f>
        <v>202209181315</v>
      </c>
      <c r="D377" s="8">
        <v>72.19</v>
      </c>
      <c r="E377" s="6" t="s">
        <v>6</v>
      </c>
    </row>
    <row r="378" s="1" customFormat="1" customHeight="1" spans="1:5">
      <c r="A378" s="6">
        <v>376</v>
      </c>
      <c r="B378" s="7" t="str">
        <f t="shared" si="77"/>
        <v>2022012</v>
      </c>
      <c r="C378" s="7" t="str">
        <f>"202209181316"</f>
        <v>202209181316</v>
      </c>
      <c r="D378" s="8">
        <v>0</v>
      </c>
      <c r="E378" s="6" t="s">
        <v>7</v>
      </c>
    </row>
    <row r="379" s="1" customFormat="1" customHeight="1" spans="1:5">
      <c r="A379" s="6">
        <v>377</v>
      </c>
      <c r="B379" s="7" t="str">
        <f t="shared" si="77"/>
        <v>2022012</v>
      </c>
      <c r="C379" s="7" t="str">
        <f>"202209181317"</f>
        <v>202209181317</v>
      </c>
      <c r="D379" s="8">
        <v>73.02</v>
      </c>
      <c r="E379" s="6" t="s">
        <v>6</v>
      </c>
    </row>
    <row r="380" s="1" customFormat="1" customHeight="1" spans="1:5">
      <c r="A380" s="6">
        <v>378</v>
      </c>
      <c r="B380" s="7" t="str">
        <f t="shared" si="77"/>
        <v>2022012</v>
      </c>
      <c r="C380" s="7" t="str">
        <f>"202209181318"</f>
        <v>202209181318</v>
      </c>
      <c r="D380" s="8">
        <v>73.72</v>
      </c>
      <c r="E380" s="6" t="s">
        <v>6</v>
      </c>
    </row>
    <row r="381" s="1" customFormat="1" customHeight="1" spans="1:5">
      <c r="A381" s="6">
        <v>379</v>
      </c>
      <c r="B381" s="7" t="str">
        <f t="shared" ref="B381:B384" si="78">"2022011"</f>
        <v>2022011</v>
      </c>
      <c r="C381" s="7" t="str">
        <f>"202209181319"</f>
        <v>202209181319</v>
      </c>
      <c r="D381" s="8">
        <v>61.77</v>
      </c>
      <c r="E381" s="6" t="s">
        <v>6</v>
      </c>
    </row>
    <row r="382" s="1" customFormat="1" customHeight="1" spans="1:5">
      <c r="A382" s="6">
        <v>380</v>
      </c>
      <c r="B382" s="7" t="str">
        <f t="shared" si="78"/>
        <v>2022011</v>
      </c>
      <c r="C382" s="7" t="str">
        <f>"202209181320"</f>
        <v>202209181320</v>
      </c>
      <c r="D382" s="8">
        <v>0</v>
      </c>
      <c r="E382" s="6" t="s">
        <v>7</v>
      </c>
    </row>
    <row r="383" s="1" customFormat="1" customHeight="1" spans="1:5">
      <c r="A383" s="6">
        <v>381</v>
      </c>
      <c r="B383" s="7" t="str">
        <f t="shared" ref="B383:B386" si="79">"2022012"</f>
        <v>2022012</v>
      </c>
      <c r="C383" s="7" t="str">
        <f>"202209181321"</f>
        <v>202209181321</v>
      </c>
      <c r="D383" s="8">
        <v>0</v>
      </c>
      <c r="E383" s="6" t="s">
        <v>7</v>
      </c>
    </row>
    <row r="384" s="1" customFormat="1" customHeight="1" spans="1:5">
      <c r="A384" s="6">
        <v>382</v>
      </c>
      <c r="B384" s="7" t="str">
        <f t="shared" si="78"/>
        <v>2022011</v>
      </c>
      <c r="C384" s="7" t="str">
        <f>"202209181322"</f>
        <v>202209181322</v>
      </c>
      <c r="D384" s="8">
        <v>0</v>
      </c>
      <c r="E384" s="6" t="s">
        <v>7</v>
      </c>
    </row>
    <row r="385" s="1" customFormat="1" customHeight="1" spans="1:5">
      <c r="A385" s="6">
        <v>383</v>
      </c>
      <c r="B385" s="7" t="str">
        <f t="shared" si="79"/>
        <v>2022012</v>
      </c>
      <c r="C385" s="7" t="str">
        <f>"202209181323"</f>
        <v>202209181323</v>
      </c>
      <c r="D385" s="8">
        <v>0</v>
      </c>
      <c r="E385" s="6" t="s">
        <v>7</v>
      </c>
    </row>
    <row r="386" s="1" customFormat="1" customHeight="1" spans="1:5">
      <c r="A386" s="6">
        <v>384</v>
      </c>
      <c r="B386" s="7" t="str">
        <f t="shared" si="79"/>
        <v>2022012</v>
      </c>
      <c r="C386" s="7" t="str">
        <f>"202209181324"</f>
        <v>202209181324</v>
      </c>
      <c r="D386" s="8">
        <v>0</v>
      </c>
      <c r="E386" s="6" t="s">
        <v>7</v>
      </c>
    </row>
    <row r="387" s="1" customFormat="1" customHeight="1" spans="1:5">
      <c r="A387" s="6">
        <v>385</v>
      </c>
      <c r="B387" s="7" t="str">
        <f t="shared" ref="B387:B392" si="80">"2022011"</f>
        <v>2022011</v>
      </c>
      <c r="C387" s="7" t="str">
        <f>"202209181325"</f>
        <v>202209181325</v>
      </c>
      <c r="D387" s="8">
        <v>65.82</v>
      </c>
      <c r="E387" s="6" t="s">
        <v>6</v>
      </c>
    </row>
    <row r="388" s="1" customFormat="1" customHeight="1" spans="1:5">
      <c r="A388" s="6">
        <v>386</v>
      </c>
      <c r="B388" s="7" t="str">
        <f t="shared" ref="B388:B391" si="81">"2022012"</f>
        <v>2022012</v>
      </c>
      <c r="C388" s="7" t="str">
        <f>"202209181326"</f>
        <v>202209181326</v>
      </c>
      <c r="D388" s="8">
        <v>78.22</v>
      </c>
      <c r="E388" s="6" t="s">
        <v>6</v>
      </c>
    </row>
    <row r="389" s="1" customFormat="1" customHeight="1" spans="1:5">
      <c r="A389" s="6">
        <v>387</v>
      </c>
      <c r="B389" s="7" t="str">
        <f t="shared" si="80"/>
        <v>2022011</v>
      </c>
      <c r="C389" s="7" t="str">
        <f>"202209181327"</f>
        <v>202209181327</v>
      </c>
      <c r="D389" s="8">
        <v>78.92</v>
      </c>
      <c r="E389" s="6" t="s">
        <v>6</v>
      </c>
    </row>
    <row r="390" s="1" customFormat="1" customHeight="1" spans="1:5">
      <c r="A390" s="6">
        <v>388</v>
      </c>
      <c r="B390" s="7" t="str">
        <f t="shared" si="81"/>
        <v>2022012</v>
      </c>
      <c r="C390" s="7" t="str">
        <f>"202209181328"</f>
        <v>202209181328</v>
      </c>
      <c r="D390" s="8">
        <v>74.15</v>
      </c>
      <c r="E390" s="6" t="s">
        <v>6</v>
      </c>
    </row>
    <row r="391" s="1" customFormat="1" customHeight="1" spans="1:5">
      <c r="A391" s="6">
        <v>389</v>
      </c>
      <c r="B391" s="7" t="str">
        <f t="shared" si="81"/>
        <v>2022012</v>
      </c>
      <c r="C391" s="7" t="str">
        <f>"202209181329"</f>
        <v>202209181329</v>
      </c>
      <c r="D391" s="8">
        <v>58.57</v>
      </c>
      <c r="E391" s="6" t="s">
        <v>6</v>
      </c>
    </row>
    <row r="392" s="1" customFormat="1" customHeight="1" spans="1:5">
      <c r="A392" s="6">
        <v>390</v>
      </c>
      <c r="B392" s="7" t="str">
        <f t="shared" si="80"/>
        <v>2022011</v>
      </c>
      <c r="C392" s="7" t="str">
        <f>"202209181330"</f>
        <v>202209181330</v>
      </c>
      <c r="D392" s="8">
        <v>63.37</v>
      </c>
      <c r="E392" s="6" t="s">
        <v>6</v>
      </c>
    </row>
    <row r="393" s="1" customFormat="1" customHeight="1" spans="1:5">
      <c r="A393" s="6">
        <v>391</v>
      </c>
      <c r="B393" s="7" t="str">
        <f t="shared" ref="B393:B398" si="82">"2022012"</f>
        <v>2022012</v>
      </c>
      <c r="C393" s="7" t="str">
        <f>"202209181401"</f>
        <v>202209181401</v>
      </c>
      <c r="D393" s="8">
        <v>78.72</v>
      </c>
      <c r="E393" s="6" t="s">
        <v>6</v>
      </c>
    </row>
    <row r="394" s="1" customFormat="1" customHeight="1" spans="1:5">
      <c r="A394" s="6">
        <v>392</v>
      </c>
      <c r="B394" s="7" t="str">
        <f t="shared" ref="B394:B397" si="83">"2022011"</f>
        <v>2022011</v>
      </c>
      <c r="C394" s="7" t="str">
        <f>"202209181402"</f>
        <v>202209181402</v>
      </c>
      <c r="D394" s="8">
        <v>72.05</v>
      </c>
      <c r="E394" s="6" t="s">
        <v>6</v>
      </c>
    </row>
    <row r="395" s="1" customFormat="1" customHeight="1" spans="1:5">
      <c r="A395" s="6">
        <v>393</v>
      </c>
      <c r="B395" s="7" t="str">
        <f t="shared" si="82"/>
        <v>2022012</v>
      </c>
      <c r="C395" s="7" t="str">
        <f>"202209181403"</f>
        <v>202209181403</v>
      </c>
      <c r="D395" s="8">
        <v>66.47</v>
      </c>
      <c r="E395" s="6" t="s">
        <v>6</v>
      </c>
    </row>
    <row r="396" s="1" customFormat="1" customHeight="1" spans="1:5">
      <c r="A396" s="6">
        <v>394</v>
      </c>
      <c r="B396" s="7" t="str">
        <f t="shared" si="83"/>
        <v>2022011</v>
      </c>
      <c r="C396" s="7" t="str">
        <f>"202209181404"</f>
        <v>202209181404</v>
      </c>
      <c r="D396" s="8">
        <v>80.17</v>
      </c>
      <c r="E396" s="6" t="s">
        <v>6</v>
      </c>
    </row>
    <row r="397" s="1" customFormat="1" customHeight="1" spans="1:5">
      <c r="A397" s="6">
        <v>395</v>
      </c>
      <c r="B397" s="7" t="str">
        <f t="shared" si="83"/>
        <v>2022011</v>
      </c>
      <c r="C397" s="7" t="str">
        <f>"202209181405"</f>
        <v>202209181405</v>
      </c>
      <c r="D397" s="8">
        <v>68.5</v>
      </c>
      <c r="E397" s="6" t="s">
        <v>6</v>
      </c>
    </row>
    <row r="398" s="1" customFormat="1" customHeight="1" spans="1:5">
      <c r="A398" s="6">
        <v>396</v>
      </c>
      <c r="B398" s="7" t="str">
        <f t="shared" si="82"/>
        <v>2022012</v>
      </c>
      <c r="C398" s="7" t="str">
        <f>"202209181406"</f>
        <v>202209181406</v>
      </c>
      <c r="D398" s="8">
        <v>82.22</v>
      </c>
      <c r="E398" s="6" t="s">
        <v>6</v>
      </c>
    </row>
    <row r="399" s="1" customFormat="1" customHeight="1" spans="1:5">
      <c r="A399" s="6">
        <v>397</v>
      </c>
      <c r="B399" s="7" t="str">
        <f t="shared" ref="B399:B405" si="84">"2022011"</f>
        <v>2022011</v>
      </c>
      <c r="C399" s="7" t="str">
        <f>"202209181407"</f>
        <v>202209181407</v>
      </c>
      <c r="D399" s="8">
        <v>55.68</v>
      </c>
      <c r="E399" s="6" t="s">
        <v>6</v>
      </c>
    </row>
    <row r="400" s="1" customFormat="1" customHeight="1" spans="1:5">
      <c r="A400" s="6">
        <v>398</v>
      </c>
      <c r="B400" s="7" t="str">
        <f>"2022012"</f>
        <v>2022012</v>
      </c>
      <c r="C400" s="7" t="str">
        <f>"202209181408"</f>
        <v>202209181408</v>
      </c>
      <c r="D400" s="8">
        <v>72.04</v>
      </c>
      <c r="E400" s="6" t="s">
        <v>6</v>
      </c>
    </row>
    <row r="401" s="1" customFormat="1" customHeight="1" spans="1:5">
      <c r="A401" s="6">
        <v>399</v>
      </c>
      <c r="B401" s="7" t="str">
        <f>"2022012"</f>
        <v>2022012</v>
      </c>
      <c r="C401" s="7" t="str">
        <f>"202209181409"</f>
        <v>202209181409</v>
      </c>
      <c r="D401" s="8">
        <v>61.96</v>
      </c>
      <c r="E401" s="6" t="s">
        <v>6</v>
      </c>
    </row>
    <row r="402" s="1" customFormat="1" customHeight="1" spans="1:5">
      <c r="A402" s="6">
        <v>400</v>
      </c>
      <c r="B402" s="7" t="str">
        <f t="shared" si="84"/>
        <v>2022011</v>
      </c>
      <c r="C402" s="7" t="str">
        <f>"202209181410"</f>
        <v>202209181410</v>
      </c>
      <c r="D402" s="8">
        <v>77.6</v>
      </c>
      <c r="E402" s="6" t="s">
        <v>6</v>
      </c>
    </row>
    <row r="403" s="1" customFormat="1" customHeight="1" spans="1:5">
      <c r="A403" s="6">
        <v>401</v>
      </c>
      <c r="B403" s="7" t="str">
        <f t="shared" si="84"/>
        <v>2022011</v>
      </c>
      <c r="C403" s="7" t="str">
        <f>"202209181411"</f>
        <v>202209181411</v>
      </c>
      <c r="D403" s="8">
        <v>72.15</v>
      </c>
      <c r="E403" s="6" t="s">
        <v>6</v>
      </c>
    </row>
    <row r="404" s="1" customFormat="1" customHeight="1" spans="1:5">
      <c r="A404" s="6">
        <v>402</v>
      </c>
      <c r="B404" s="7" t="str">
        <f t="shared" si="84"/>
        <v>2022011</v>
      </c>
      <c r="C404" s="7" t="str">
        <f>"202209181412"</f>
        <v>202209181412</v>
      </c>
      <c r="D404" s="8">
        <v>0</v>
      </c>
      <c r="E404" s="6" t="s">
        <v>7</v>
      </c>
    </row>
    <row r="405" s="1" customFormat="1" customHeight="1" spans="1:5">
      <c r="A405" s="6">
        <v>403</v>
      </c>
      <c r="B405" s="7" t="str">
        <f t="shared" si="84"/>
        <v>2022011</v>
      </c>
      <c r="C405" s="7" t="str">
        <f>"202209181413"</f>
        <v>202209181413</v>
      </c>
      <c r="D405" s="8">
        <v>75.88</v>
      </c>
      <c r="E405" s="6" t="s">
        <v>6</v>
      </c>
    </row>
    <row r="406" s="1" customFormat="1" customHeight="1" spans="1:5">
      <c r="A406" s="6">
        <v>404</v>
      </c>
      <c r="B406" s="7" t="str">
        <f t="shared" ref="B406:B413" si="85">"2022012"</f>
        <v>2022012</v>
      </c>
      <c r="C406" s="7" t="str">
        <f>"202209181414"</f>
        <v>202209181414</v>
      </c>
      <c r="D406" s="8">
        <v>73.39</v>
      </c>
      <c r="E406" s="6" t="s">
        <v>6</v>
      </c>
    </row>
    <row r="407" s="1" customFormat="1" customHeight="1" spans="1:5">
      <c r="A407" s="6">
        <v>405</v>
      </c>
      <c r="B407" s="7" t="str">
        <f>"2022011"</f>
        <v>2022011</v>
      </c>
      <c r="C407" s="7" t="str">
        <f>"202209181415"</f>
        <v>202209181415</v>
      </c>
      <c r="D407" s="8">
        <v>78.45</v>
      </c>
      <c r="E407" s="6" t="s">
        <v>6</v>
      </c>
    </row>
    <row r="408" s="1" customFormat="1" customHeight="1" spans="1:5">
      <c r="A408" s="6">
        <v>406</v>
      </c>
      <c r="B408" s="7" t="str">
        <f t="shared" si="85"/>
        <v>2022012</v>
      </c>
      <c r="C408" s="7" t="str">
        <f>"202209181416"</f>
        <v>202209181416</v>
      </c>
      <c r="D408" s="8">
        <v>70.56</v>
      </c>
      <c r="E408" s="6" t="s">
        <v>6</v>
      </c>
    </row>
    <row r="409" s="1" customFormat="1" customHeight="1" spans="1:5">
      <c r="A409" s="6">
        <v>407</v>
      </c>
      <c r="B409" s="7" t="str">
        <f t="shared" si="85"/>
        <v>2022012</v>
      </c>
      <c r="C409" s="7" t="str">
        <f>"202209181417"</f>
        <v>202209181417</v>
      </c>
      <c r="D409" s="8">
        <v>67.01</v>
      </c>
      <c r="E409" s="6" t="s">
        <v>6</v>
      </c>
    </row>
    <row r="410" s="1" customFormat="1" customHeight="1" spans="1:5">
      <c r="A410" s="6">
        <v>408</v>
      </c>
      <c r="B410" s="7" t="str">
        <f t="shared" si="85"/>
        <v>2022012</v>
      </c>
      <c r="C410" s="7" t="str">
        <f>"202209181418"</f>
        <v>202209181418</v>
      </c>
      <c r="D410" s="8">
        <v>0</v>
      </c>
      <c r="E410" s="6" t="s">
        <v>7</v>
      </c>
    </row>
    <row r="411" s="1" customFormat="1" customHeight="1" spans="1:5">
      <c r="A411" s="6">
        <v>409</v>
      </c>
      <c r="B411" s="7" t="str">
        <f t="shared" si="85"/>
        <v>2022012</v>
      </c>
      <c r="C411" s="7" t="str">
        <f>"202209181419"</f>
        <v>202209181419</v>
      </c>
      <c r="D411" s="8">
        <v>78.84</v>
      </c>
      <c r="E411" s="6" t="s">
        <v>6</v>
      </c>
    </row>
    <row r="412" s="1" customFormat="1" customHeight="1" spans="1:5">
      <c r="A412" s="6">
        <v>410</v>
      </c>
      <c r="B412" s="7" t="str">
        <f t="shared" si="85"/>
        <v>2022012</v>
      </c>
      <c r="C412" s="7" t="str">
        <f>"202209181420"</f>
        <v>202209181420</v>
      </c>
      <c r="D412" s="8">
        <v>71.68</v>
      </c>
      <c r="E412" s="6" t="s">
        <v>6</v>
      </c>
    </row>
    <row r="413" s="1" customFormat="1" customHeight="1" spans="1:5">
      <c r="A413" s="6">
        <v>411</v>
      </c>
      <c r="B413" s="7" t="str">
        <f t="shared" si="85"/>
        <v>2022012</v>
      </c>
      <c r="C413" s="7" t="str">
        <f>"202209181421"</f>
        <v>202209181421</v>
      </c>
      <c r="D413" s="8">
        <v>74.99</v>
      </c>
      <c r="E413" s="6" t="s">
        <v>6</v>
      </c>
    </row>
    <row r="414" s="1" customFormat="1" customHeight="1" spans="1:5">
      <c r="A414" s="6">
        <v>412</v>
      </c>
      <c r="B414" s="7" t="str">
        <f t="shared" ref="B414:B420" si="86">"2022011"</f>
        <v>2022011</v>
      </c>
      <c r="C414" s="7" t="str">
        <f>"202209181422"</f>
        <v>202209181422</v>
      </c>
      <c r="D414" s="8">
        <v>70.6</v>
      </c>
      <c r="E414" s="6" t="s">
        <v>6</v>
      </c>
    </row>
    <row r="415" s="1" customFormat="1" customHeight="1" spans="1:5">
      <c r="A415" s="6">
        <v>413</v>
      </c>
      <c r="B415" s="7" t="str">
        <f t="shared" ref="B415:B418" si="87">"2022012"</f>
        <v>2022012</v>
      </c>
      <c r="C415" s="7" t="str">
        <f>"202209181423"</f>
        <v>202209181423</v>
      </c>
      <c r="D415" s="8">
        <v>74.14</v>
      </c>
      <c r="E415" s="6" t="s">
        <v>6</v>
      </c>
    </row>
    <row r="416" s="1" customFormat="1" customHeight="1" spans="1:5">
      <c r="A416" s="6">
        <v>414</v>
      </c>
      <c r="B416" s="7" t="str">
        <f t="shared" si="87"/>
        <v>2022012</v>
      </c>
      <c r="C416" s="7" t="str">
        <f>"202209181424"</f>
        <v>202209181424</v>
      </c>
      <c r="D416" s="8">
        <v>75.06</v>
      </c>
      <c r="E416" s="6" t="s">
        <v>6</v>
      </c>
    </row>
    <row r="417" s="1" customFormat="1" customHeight="1" spans="1:5">
      <c r="A417" s="6">
        <v>415</v>
      </c>
      <c r="B417" s="7" t="str">
        <f t="shared" si="86"/>
        <v>2022011</v>
      </c>
      <c r="C417" s="7" t="str">
        <f>"202209181425"</f>
        <v>202209181425</v>
      </c>
      <c r="D417" s="8">
        <v>0</v>
      </c>
      <c r="E417" s="6" t="s">
        <v>7</v>
      </c>
    </row>
    <row r="418" s="1" customFormat="1" customHeight="1" spans="1:5">
      <c r="A418" s="6">
        <v>416</v>
      </c>
      <c r="B418" s="7" t="str">
        <f t="shared" si="87"/>
        <v>2022012</v>
      </c>
      <c r="C418" s="7" t="str">
        <f>"202209181426"</f>
        <v>202209181426</v>
      </c>
      <c r="D418" s="8">
        <v>79.15</v>
      </c>
      <c r="E418" s="6" t="s">
        <v>6</v>
      </c>
    </row>
    <row r="419" s="1" customFormat="1" customHeight="1" spans="1:5">
      <c r="A419" s="6">
        <v>417</v>
      </c>
      <c r="B419" s="7" t="str">
        <f t="shared" si="86"/>
        <v>2022011</v>
      </c>
      <c r="C419" s="7" t="str">
        <f>"202209181427"</f>
        <v>202209181427</v>
      </c>
      <c r="D419" s="8">
        <v>72.25</v>
      </c>
      <c r="E419" s="6" t="s">
        <v>6</v>
      </c>
    </row>
    <row r="420" s="1" customFormat="1" customHeight="1" spans="1:5">
      <c r="A420" s="6">
        <v>418</v>
      </c>
      <c r="B420" s="7" t="str">
        <f t="shared" si="86"/>
        <v>2022011</v>
      </c>
      <c r="C420" s="7" t="str">
        <f>"202209181428"</f>
        <v>202209181428</v>
      </c>
      <c r="D420" s="8">
        <v>0</v>
      </c>
      <c r="E420" s="6" t="s">
        <v>7</v>
      </c>
    </row>
    <row r="421" s="1" customFormat="1" customHeight="1" spans="1:5">
      <c r="A421" s="6">
        <v>419</v>
      </c>
      <c r="B421" s="7" t="str">
        <f t="shared" ref="B421:B423" si="88">"2022012"</f>
        <v>2022012</v>
      </c>
      <c r="C421" s="7" t="str">
        <f>"202209181429"</f>
        <v>202209181429</v>
      </c>
      <c r="D421" s="8">
        <v>74.47</v>
      </c>
      <c r="E421" s="6" t="s">
        <v>6</v>
      </c>
    </row>
    <row r="422" s="1" customFormat="1" customHeight="1" spans="1:5">
      <c r="A422" s="6">
        <v>420</v>
      </c>
      <c r="B422" s="7" t="str">
        <f t="shared" si="88"/>
        <v>2022012</v>
      </c>
      <c r="C422" s="7" t="str">
        <f>"202209181430"</f>
        <v>202209181430</v>
      </c>
      <c r="D422" s="8">
        <v>0</v>
      </c>
      <c r="E422" s="6" t="s">
        <v>7</v>
      </c>
    </row>
    <row r="423" s="1" customFormat="1" customHeight="1" spans="1:5">
      <c r="A423" s="6">
        <v>421</v>
      </c>
      <c r="B423" s="7" t="str">
        <f t="shared" si="88"/>
        <v>2022012</v>
      </c>
      <c r="C423" s="7" t="str">
        <f>"202209181501"</f>
        <v>202209181501</v>
      </c>
      <c r="D423" s="8">
        <v>62.33</v>
      </c>
      <c r="E423" s="6" t="s">
        <v>6</v>
      </c>
    </row>
    <row r="424" s="1" customFormat="1" customHeight="1" spans="1:5">
      <c r="A424" s="6">
        <v>422</v>
      </c>
      <c r="B424" s="7" t="str">
        <f>"2022011"</f>
        <v>2022011</v>
      </c>
      <c r="C424" s="7" t="str">
        <f>"202209181502"</f>
        <v>202209181502</v>
      </c>
      <c r="D424" s="8">
        <v>64.74</v>
      </c>
      <c r="E424" s="6" t="s">
        <v>6</v>
      </c>
    </row>
    <row r="425" s="1" customFormat="1" customHeight="1" spans="1:5">
      <c r="A425" s="6">
        <v>423</v>
      </c>
      <c r="B425" s="7" t="str">
        <f t="shared" ref="B425:B427" si="89">"2022012"</f>
        <v>2022012</v>
      </c>
      <c r="C425" s="7" t="str">
        <f>"202209181503"</f>
        <v>202209181503</v>
      </c>
      <c r="D425" s="8">
        <v>84.61</v>
      </c>
      <c r="E425" s="6" t="s">
        <v>6</v>
      </c>
    </row>
    <row r="426" s="1" customFormat="1" customHeight="1" spans="1:5">
      <c r="A426" s="6">
        <v>424</v>
      </c>
      <c r="B426" s="7" t="str">
        <f t="shared" si="89"/>
        <v>2022012</v>
      </c>
      <c r="C426" s="7" t="str">
        <f>"202209181504"</f>
        <v>202209181504</v>
      </c>
      <c r="D426" s="8">
        <v>75.73</v>
      </c>
      <c r="E426" s="6" t="s">
        <v>6</v>
      </c>
    </row>
    <row r="427" s="1" customFormat="1" customHeight="1" spans="1:5">
      <c r="A427" s="6">
        <v>425</v>
      </c>
      <c r="B427" s="7" t="str">
        <f t="shared" si="89"/>
        <v>2022012</v>
      </c>
      <c r="C427" s="7" t="str">
        <f>"202209181505"</f>
        <v>202209181505</v>
      </c>
      <c r="D427" s="8">
        <v>70.94</v>
      </c>
      <c r="E427" s="6" t="s">
        <v>6</v>
      </c>
    </row>
    <row r="428" s="1" customFormat="1" customHeight="1" spans="1:5">
      <c r="A428" s="6">
        <v>426</v>
      </c>
      <c r="B428" s="7" t="str">
        <f t="shared" ref="B428:B432" si="90">"2022011"</f>
        <v>2022011</v>
      </c>
      <c r="C428" s="7" t="str">
        <f>"202209181506"</f>
        <v>202209181506</v>
      </c>
      <c r="D428" s="8">
        <v>72.85</v>
      </c>
      <c r="E428" s="6" t="s">
        <v>6</v>
      </c>
    </row>
    <row r="429" s="1" customFormat="1" customHeight="1" spans="1:5">
      <c r="A429" s="6">
        <v>427</v>
      </c>
      <c r="B429" s="7" t="str">
        <f t="shared" ref="B429:B434" si="91">"2022012"</f>
        <v>2022012</v>
      </c>
      <c r="C429" s="7" t="str">
        <f>"202209181507"</f>
        <v>202209181507</v>
      </c>
      <c r="D429" s="8">
        <v>69.18</v>
      </c>
      <c r="E429" s="6" t="s">
        <v>6</v>
      </c>
    </row>
    <row r="430" s="1" customFormat="1" customHeight="1" spans="1:5">
      <c r="A430" s="6">
        <v>428</v>
      </c>
      <c r="B430" s="7" t="str">
        <f t="shared" si="91"/>
        <v>2022012</v>
      </c>
      <c r="C430" s="7" t="str">
        <f>"202209181508"</f>
        <v>202209181508</v>
      </c>
      <c r="D430" s="8">
        <v>65.96</v>
      </c>
      <c r="E430" s="6" t="s">
        <v>6</v>
      </c>
    </row>
    <row r="431" s="1" customFormat="1" customHeight="1" spans="1:5">
      <c r="A431" s="6">
        <v>429</v>
      </c>
      <c r="B431" s="7" t="str">
        <f t="shared" si="90"/>
        <v>2022011</v>
      </c>
      <c r="C431" s="7" t="str">
        <f>"202209181509"</f>
        <v>202209181509</v>
      </c>
      <c r="D431" s="8">
        <v>0</v>
      </c>
      <c r="E431" s="6" t="s">
        <v>7</v>
      </c>
    </row>
    <row r="432" s="1" customFormat="1" customHeight="1" spans="1:5">
      <c r="A432" s="6">
        <v>430</v>
      </c>
      <c r="B432" s="7" t="str">
        <f t="shared" si="90"/>
        <v>2022011</v>
      </c>
      <c r="C432" s="7" t="str">
        <f>"202209181510"</f>
        <v>202209181510</v>
      </c>
      <c r="D432" s="8">
        <v>0</v>
      </c>
      <c r="E432" s="6" t="s">
        <v>7</v>
      </c>
    </row>
    <row r="433" s="1" customFormat="1" customHeight="1" spans="1:5">
      <c r="A433" s="6">
        <v>431</v>
      </c>
      <c r="B433" s="7" t="str">
        <f t="shared" si="91"/>
        <v>2022012</v>
      </c>
      <c r="C433" s="7" t="str">
        <f>"202209181511"</f>
        <v>202209181511</v>
      </c>
      <c r="D433" s="8">
        <v>74.75</v>
      </c>
      <c r="E433" s="6" t="s">
        <v>6</v>
      </c>
    </row>
    <row r="434" s="1" customFormat="1" customHeight="1" spans="1:5">
      <c r="A434" s="6">
        <v>432</v>
      </c>
      <c r="B434" s="7" t="str">
        <f t="shared" si="91"/>
        <v>2022012</v>
      </c>
      <c r="C434" s="7" t="str">
        <f>"202209181512"</f>
        <v>202209181512</v>
      </c>
      <c r="D434" s="8">
        <v>67.17</v>
      </c>
      <c r="E434" s="6" t="s">
        <v>6</v>
      </c>
    </row>
    <row r="435" s="1" customFormat="1" customHeight="1" spans="1:5">
      <c r="A435" s="6">
        <v>433</v>
      </c>
      <c r="B435" s="7" t="str">
        <f t="shared" ref="B435:B440" si="92">"2022011"</f>
        <v>2022011</v>
      </c>
      <c r="C435" s="7" t="str">
        <f>"202209181513"</f>
        <v>202209181513</v>
      </c>
      <c r="D435" s="8">
        <v>75.19</v>
      </c>
      <c r="E435" s="6" t="s">
        <v>6</v>
      </c>
    </row>
    <row r="436" s="1" customFormat="1" customHeight="1" spans="1:5">
      <c r="A436" s="6">
        <v>434</v>
      </c>
      <c r="B436" s="7" t="str">
        <f t="shared" ref="B436:B439" si="93">"2022012"</f>
        <v>2022012</v>
      </c>
      <c r="C436" s="7" t="str">
        <f>"202209181514"</f>
        <v>202209181514</v>
      </c>
      <c r="D436" s="8">
        <v>54.56</v>
      </c>
      <c r="E436" s="6" t="s">
        <v>6</v>
      </c>
    </row>
    <row r="437" s="1" customFormat="1" customHeight="1" spans="1:5">
      <c r="A437" s="6">
        <v>435</v>
      </c>
      <c r="B437" s="7" t="str">
        <f t="shared" si="92"/>
        <v>2022011</v>
      </c>
      <c r="C437" s="7" t="str">
        <f>"202209181515"</f>
        <v>202209181515</v>
      </c>
      <c r="D437" s="8">
        <v>0</v>
      </c>
      <c r="E437" s="6" t="s">
        <v>7</v>
      </c>
    </row>
    <row r="438" s="1" customFormat="1" customHeight="1" spans="1:5">
      <c r="A438" s="6">
        <v>436</v>
      </c>
      <c r="B438" s="7" t="str">
        <f t="shared" si="93"/>
        <v>2022012</v>
      </c>
      <c r="C438" s="7" t="str">
        <f>"202209181516"</f>
        <v>202209181516</v>
      </c>
      <c r="D438" s="8">
        <v>62.46</v>
      </c>
      <c r="E438" s="6" t="s">
        <v>6</v>
      </c>
    </row>
    <row r="439" s="1" customFormat="1" customHeight="1" spans="1:5">
      <c r="A439" s="6">
        <v>437</v>
      </c>
      <c r="B439" s="7" t="str">
        <f t="shared" si="93"/>
        <v>2022012</v>
      </c>
      <c r="C439" s="7" t="str">
        <f>"202209181517"</f>
        <v>202209181517</v>
      </c>
      <c r="D439" s="8">
        <v>63.38</v>
      </c>
      <c r="E439" s="6" t="s">
        <v>6</v>
      </c>
    </row>
    <row r="440" s="1" customFormat="1" customHeight="1" spans="1:5">
      <c r="A440" s="6">
        <v>438</v>
      </c>
      <c r="B440" s="7" t="str">
        <f t="shared" si="92"/>
        <v>2022011</v>
      </c>
      <c r="C440" s="7" t="str">
        <f>"202209181518"</f>
        <v>202209181518</v>
      </c>
      <c r="D440" s="8">
        <v>68.74</v>
      </c>
      <c r="E440" s="6" t="s">
        <v>6</v>
      </c>
    </row>
    <row r="441" s="1" customFormat="1" customHeight="1" spans="1:5">
      <c r="A441" s="6">
        <v>439</v>
      </c>
      <c r="B441" s="7" t="str">
        <f t="shared" ref="B441:B447" si="94">"2022012"</f>
        <v>2022012</v>
      </c>
      <c r="C441" s="7" t="str">
        <f>"202209181519"</f>
        <v>202209181519</v>
      </c>
      <c r="D441" s="8">
        <v>68</v>
      </c>
      <c r="E441" s="6" t="s">
        <v>6</v>
      </c>
    </row>
    <row r="442" s="1" customFormat="1" customHeight="1" spans="1:5">
      <c r="A442" s="6">
        <v>440</v>
      </c>
      <c r="B442" s="7" t="str">
        <f t="shared" si="94"/>
        <v>2022012</v>
      </c>
      <c r="C442" s="7" t="str">
        <f>"202209181520"</f>
        <v>202209181520</v>
      </c>
      <c r="D442" s="8">
        <v>0</v>
      </c>
      <c r="E442" s="6" t="s">
        <v>7</v>
      </c>
    </row>
    <row r="443" s="1" customFormat="1" customHeight="1" spans="1:5">
      <c r="A443" s="6">
        <v>441</v>
      </c>
      <c r="B443" s="7" t="str">
        <f t="shared" ref="B443:B445" si="95">"2022011"</f>
        <v>2022011</v>
      </c>
      <c r="C443" s="7" t="str">
        <f>"202209181521"</f>
        <v>202209181521</v>
      </c>
      <c r="D443" s="8">
        <v>79.6</v>
      </c>
      <c r="E443" s="6" t="s">
        <v>6</v>
      </c>
    </row>
    <row r="444" s="1" customFormat="1" customHeight="1" spans="1:5">
      <c r="A444" s="6">
        <v>442</v>
      </c>
      <c r="B444" s="7" t="str">
        <f t="shared" si="95"/>
        <v>2022011</v>
      </c>
      <c r="C444" s="7" t="str">
        <f>"202209181522"</f>
        <v>202209181522</v>
      </c>
      <c r="D444" s="8">
        <v>57.36</v>
      </c>
      <c r="E444" s="6" t="s">
        <v>6</v>
      </c>
    </row>
    <row r="445" s="1" customFormat="1" customHeight="1" spans="1:5">
      <c r="A445" s="6">
        <v>443</v>
      </c>
      <c r="B445" s="7" t="str">
        <f t="shared" si="95"/>
        <v>2022011</v>
      </c>
      <c r="C445" s="7" t="str">
        <f>"202209181523"</f>
        <v>202209181523</v>
      </c>
      <c r="D445" s="8">
        <v>75.39</v>
      </c>
      <c r="E445" s="6" t="s">
        <v>6</v>
      </c>
    </row>
    <row r="446" s="1" customFormat="1" customHeight="1" spans="1:5">
      <c r="A446" s="6">
        <v>444</v>
      </c>
      <c r="B446" s="7" t="str">
        <f t="shared" si="94"/>
        <v>2022012</v>
      </c>
      <c r="C446" s="7" t="str">
        <f>"202209181524"</f>
        <v>202209181524</v>
      </c>
      <c r="D446" s="8">
        <v>0</v>
      </c>
      <c r="E446" s="6" t="s">
        <v>7</v>
      </c>
    </row>
    <row r="447" s="1" customFormat="1" customHeight="1" spans="1:5">
      <c r="A447" s="6">
        <v>445</v>
      </c>
      <c r="B447" s="7" t="str">
        <f t="shared" si="94"/>
        <v>2022012</v>
      </c>
      <c r="C447" s="7" t="str">
        <f>"202209181525"</f>
        <v>202209181525</v>
      </c>
      <c r="D447" s="8">
        <v>0</v>
      </c>
      <c r="E447" s="6" t="s">
        <v>7</v>
      </c>
    </row>
    <row r="448" s="1" customFormat="1" customHeight="1" spans="1:5">
      <c r="A448" s="6">
        <v>446</v>
      </c>
      <c r="B448" s="7" t="str">
        <f t="shared" ref="B448:B450" si="96">"2022011"</f>
        <v>2022011</v>
      </c>
      <c r="C448" s="7" t="str">
        <f>"202209181526"</f>
        <v>202209181526</v>
      </c>
      <c r="D448" s="8">
        <v>0</v>
      </c>
      <c r="E448" s="6" t="s">
        <v>7</v>
      </c>
    </row>
    <row r="449" s="1" customFormat="1" customHeight="1" spans="1:5">
      <c r="A449" s="6">
        <v>447</v>
      </c>
      <c r="B449" s="7" t="str">
        <f t="shared" si="96"/>
        <v>2022011</v>
      </c>
      <c r="C449" s="7" t="str">
        <f>"202209181527"</f>
        <v>202209181527</v>
      </c>
      <c r="D449" s="8">
        <v>62.76</v>
      </c>
      <c r="E449" s="6" t="s">
        <v>6</v>
      </c>
    </row>
    <row r="450" s="1" customFormat="1" customHeight="1" spans="1:5">
      <c r="A450" s="6">
        <v>448</v>
      </c>
      <c r="B450" s="7" t="str">
        <f t="shared" si="96"/>
        <v>2022011</v>
      </c>
      <c r="C450" s="7" t="str">
        <f>"202209181528"</f>
        <v>202209181528</v>
      </c>
      <c r="D450" s="8">
        <v>83.46</v>
      </c>
      <c r="E450" s="6" t="s">
        <v>6</v>
      </c>
    </row>
    <row r="451" s="1" customFormat="1" customHeight="1" spans="1:5">
      <c r="A451" s="6">
        <v>449</v>
      </c>
      <c r="B451" s="7" t="str">
        <f>"2022012"</f>
        <v>2022012</v>
      </c>
      <c r="C451" s="7" t="str">
        <f>"202209181529"</f>
        <v>202209181529</v>
      </c>
      <c r="D451" s="8">
        <v>78.83</v>
      </c>
      <c r="E451" s="6" t="s">
        <v>6</v>
      </c>
    </row>
    <row r="452" s="1" customFormat="1" customHeight="1" spans="1:5">
      <c r="A452" s="6">
        <v>450</v>
      </c>
      <c r="B452" s="7" t="str">
        <f t="shared" ref="B452:B454" si="97">"2022011"</f>
        <v>2022011</v>
      </c>
      <c r="C452" s="7" t="str">
        <f>"202209181530"</f>
        <v>202209181530</v>
      </c>
      <c r="D452" s="8">
        <v>75.33</v>
      </c>
      <c r="E452" s="6" t="s">
        <v>6</v>
      </c>
    </row>
    <row r="453" s="1" customFormat="1" customHeight="1" spans="1:5">
      <c r="A453" s="6">
        <v>451</v>
      </c>
      <c r="B453" s="7" t="str">
        <f t="shared" si="97"/>
        <v>2022011</v>
      </c>
      <c r="C453" s="7" t="str">
        <f>"202209181601"</f>
        <v>202209181601</v>
      </c>
      <c r="D453" s="8">
        <v>78.83</v>
      </c>
      <c r="E453" s="6" t="s">
        <v>6</v>
      </c>
    </row>
    <row r="454" s="1" customFormat="1" customHeight="1" spans="1:5">
      <c r="A454" s="6">
        <v>452</v>
      </c>
      <c r="B454" s="7" t="str">
        <f t="shared" si="97"/>
        <v>2022011</v>
      </c>
      <c r="C454" s="7" t="str">
        <f>"202209181602"</f>
        <v>202209181602</v>
      </c>
      <c r="D454" s="8">
        <v>70.92</v>
      </c>
      <c r="E454" s="6" t="s">
        <v>6</v>
      </c>
    </row>
    <row r="455" s="1" customFormat="1" customHeight="1" spans="1:5">
      <c r="A455" s="6">
        <v>453</v>
      </c>
      <c r="B455" s="7" t="str">
        <f>"2022012"</f>
        <v>2022012</v>
      </c>
      <c r="C455" s="7" t="str">
        <f>"202209181603"</f>
        <v>202209181603</v>
      </c>
      <c r="D455" s="8">
        <v>68.58</v>
      </c>
      <c r="E455" s="6" t="s">
        <v>6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WPS_1588839311</cp:lastModifiedBy>
  <dcterms:created xsi:type="dcterms:W3CDTF">2022-09-21T03:53:40Z</dcterms:created>
  <dcterms:modified xsi:type="dcterms:W3CDTF">2022-09-21T03:57:35Z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A135AEDDB2084A91B8570388E48E0619</vt:lpwstr>
  </property>
  <property fmtid="{D5CDD505-2E9C-101B-9397-08002B2CF9AE}" pid="3" name="KSOProductBuildVer">
    <vt:lpwstr>2052-11.1.0.12358</vt:lpwstr>
  </property>
</Properties>
</file>